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<sst xmlns="http://schemas.openxmlformats.org/spreadsheetml/2006/main" count="211" uniqueCount="73">
  <si>
    <t>Description</t>
  </si>
  <si>
    <t>A sports shop sells bats, leather balls, tennis balls, rackets and shuttles. In the first month it sold 75 bats, 200 leather balls, 400 tennis balls, 150 rackets and 600 shuttles. Each month it estimates that the sales of bats will increase by 1.5%, leather balls by 2.0%, tennis balls by 2.0%, rackets by 1.5% and shuttles by 3.0%</t>
  </si>
  <si>
    <t>At the start of the first month the shop bought 80 bats, 210 leather balls, 420 tennis balls, 160 rackets and 640 shuttles. It estimates that each month it will increase its purchases of bats by 1.0%, leather balls 1.5%, tennis balls by 1.5%, rackets by 1.0% and shuttles by 2.5%.</t>
  </si>
  <si>
    <t>The selling price of a bat is Rs 700, leather ball is Rs 100, tennis ball is Rs 50, racket is Rs 400 and shuttle is Rs 25. The cost price of a bat is Rs 500, leather ball is Rs 80, tennis ball is Rs 40, racket is Rs 325 and shuttle is Rs 20.</t>
  </si>
  <si>
    <t>Make a model for the sports shop for 18 months.</t>
  </si>
  <si>
    <t>The payments for the purchase of bats and rackets are made after 2 months. The payment for the purchase of the leather ball is made after 1 month. Tennis balls and shuttle are purchased by making payments immediately.
Update the model for the new data.</t>
  </si>
  <si>
    <t>Units Sold</t>
  </si>
  <si>
    <t>Increment</t>
  </si>
  <si>
    <t>Units Purchased</t>
  </si>
  <si>
    <t>Cost Price</t>
  </si>
  <si>
    <t>Selling Price</t>
  </si>
  <si>
    <t>Payments</t>
  </si>
  <si>
    <t>Bats</t>
  </si>
  <si>
    <t>Leather Balls</t>
  </si>
  <si>
    <t>Tennis Balls</t>
  </si>
  <si>
    <t>Rackets</t>
  </si>
  <si>
    <t>Shuttles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</si>
  <si>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</si>
  <si>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</si>
  <si>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</si>
  <si>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</si>
  <si>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</si>
  <si>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</si>
  <si>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</si>
  <si>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</si>
  <si>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</si>
  <si>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</si>
  <si>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</si>
  <si>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</si>
  <si>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</si>
  <si>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</si>
  <si>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</si>
  <si>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</si>
  <si>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</si>
  <si>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</si>
  <si>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</si>
  <si>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</si>
  <si>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</si>
  <si>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</si>
  <si>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 (in Rs)</t>
  </si>
  <si>
    <t>Total cost of goods sold</t>
  </si>
  <si>
    <t>Total Costs</t>
  </si>
  <si>
    <t>Profit</t>
  </si>
  <si>
    <t>Purchases (in Rs.)</t>
  </si>
  <si>
    <t>Total Purchases</t>
  </si>
  <si>
    <t>Purchase Payments (in Rs)</t>
  </si>
  <si>
    <t>Total Purchase Payments</t>
  </si>
  <si>
    <t>Payment Outstanding for Purchases (in Rs)</t>
  </si>
  <si>
    <t>Total Payments Outstanding for Purchases</t>
  </si>
  <si>
    <t>Opening Stocks</t>
  </si>
  <si>
    <t>Change in Stocks</t>
  </si>
  <si>
    <t>Closing stocks</t>
  </si>
  <si>
    <t>Closing Stocks (in Rs.)</t>
  </si>
  <si>
    <t>Total Closing stocks</t>
  </si>
  <si>
    <t>Cash inflow</t>
  </si>
  <si>
    <t>Cash received from sales</t>
  </si>
  <si>
    <t>Cash outflow</t>
  </si>
  <si>
    <t>Cash paid for purchases</t>
  </si>
  <si>
    <t>Net cash for the month</t>
  </si>
  <si>
    <t>Cash in hand</t>
  </si>
  <si>
    <t>Opening Cash</t>
  </si>
  <si>
    <t>Closing Cash</t>
  </si>
  <si>
    <t>Assets</t>
  </si>
  <si>
    <t>Stocks</t>
  </si>
  <si>
    <t>Total Assets (TA)</t>
  </si>
  <si>
    <t>Liabilities</t>
  </si>
  <si>
    <t>Payment Outstanding</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</si>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</sst>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6.0"/>
      <color theme="1"/>
      <name val="Arial"/>
    </font>
    <font>
      <sz val="16.0"/>
      <color theme="1"/>
      <name val="Arial"/>
      <scheme val="minor"/>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1" numFmtId="9" xfId="0" applyAlignment="1" applyFont="1" applyNumberFormat="1">
      <alignment vertical="bottom"/>
    </xf>
    <xf borderId="0" fillId="0" fontId="1" numFmtId="0" xfId="0" applyAlignment="1" applyFont="1">
      <alignment shrinkToFit="0" vertical="bottom" wrapText="1"/>
    </xf>
    <xf borderId="0" fillId="0" fontId="2" numFmtId="0" xfId="0" applyFont="1"/>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1" xfId="0" applyAlignment="1" applyFont="1" applyNumberFormat="1">
      <alignment horizontal="right" vertical="bottom"/>
    </xf>
    <xf borderId="0" fillId="0" fontId="3"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13"/>
  </cols>
  <sheetData>
    <row r="1">
      <c r="A1" s="1" t="s">
        <v>0</v>
      </c>
      <c r="B1" s="1"/>
      <c r="C1" s="1"/>
      <c r="D1" s="1"/>
      <c r="E1" s="1"/>
      <c r="F1" s="1"/>
      <c r="G1" s="1"/>
      <c r="H1" s="1"/>
      <c r="I1" s="1"/>
      <c r="J1" s="1"/>
      <c r="K1" s="1"/>
      <c r="L1" s="1"/>
      <c r="M1" s="1"/>
      <c r="N1" s="1"/>
      <c r="O1" s="1"/>
      <c r="P1" s="1"/>
      <c r="Q1" s="1"/>
      <c r="R1" s="1"/>
      <c r="S1" s="1"/>
      <c r="T1" s="1"/>
      <c r="U1" s="1"/>
      <c r="V1" s="1"/>
      <c r="W1" s="1"/>
      <c r="X1" s="1"/>
      <c r="Y1" s="1"/>
      <c r="Z1" s="1"/>
    </row>
    <row r="2" hidden="1">
      <c r="A2" s="2" t="s">
        <v>1</v>
      </c>
      <c r="B2" s="1"/>
      <c r="C2" s="1"/>
      <c r="D2" s="1"/>
      <c r="E2" s="1"/>
      <c r="F2" s="1"/>
      <c r="G2" s="1"/>
      <c r="H2" s="1"/>
      <c r="I2" s="1"/>
      <c r="J2" s="1"/>
      <c r="K2" s="1"/>
      <c r="L2" s="1"/>
      <c r="M2" s="1"/>
      <c r="N2" s="1"/>
      <c r="O2" s="1"/>
      <c r="P2" s="1"/>
      <c r="Q2" s="1"/>
      <c r="R2" s="1"/>
      <c r="S2" s="1"/>
      <c r="T2" s="1"/>
      <c r="U2" s="1"/>
      <c r="V2" s="1"/>
      <c r="W2" s="1"/>
      <c r="X2" s="1"/>
      <c r="Y2" s="1"/>
      <c r="Z2" s="1"/>
    </row>
    <row r="3" hidden="1">
      <c r="A3" s="2" t="s">
        <v>2</v>
      </c>
      <c r="B3" s="1"/>
      <c r="C3" s="1"/>
      <c r="D3" s="1"/>
      <c r="E3" s="1"/>
      <c r="F3" s="1"/>
      <c r="G3" s="1"/>
      <c r="H3" s="1"/>
      <c r="I3" s="1"/>
      <c r="J3" s="1"/>
      <c r="K3" s="1"/>
      <c r="L3" s="1"/>
      <c r="M3" s="1"/>
      <c r="N3" s="1"/>
      <c r="O3" s="1"/>
      <c r="P3" s="1"/>
      <c r="Q3" s="1"/>
      <c r="R3" s="1"/>
      <c r="S3" s="1"/>
      <c r="T3" s="1"/>
      <c r="U3" s="1"/>
      <c r="V3" s="1"/>
      <c r="W3" s="1"/>
      <c r="X3" s="1"/>
      <c r="Y3" s="1"/>
      <c r="Z3" s="1"/>
    </row>
    <row r="4" hidden="1">
      <c r="A4" s="2" t="s">
        <v>3</v>
      </c>
      <c r="B4" s="1"/>
      <c r="C4" s="1"/>
      <c r="D4" s="1"/>
      <c r="E4" s="1"/>
      <c r="F4" s="1"/>
      <c r="G4" s="1"/>
      <c r="H4" s="1"/>
      <c r="I4" s="1"/>
      <c r="J4" s="1"/>
      <c r="K4" s="1"/>
      <c r="L4" s="1"/>
      <c r="M4" s="1"/>
      <c r="N4" s="1"/>
      <c r="O4" s="1"/>
      <c r="P4" s="1"/>
      <c r="Q4" s="1"/>
      <c r="R4" s="1"/>
      <c r="S4" s="1"/>
      <c r="T4" s="1"/>
      <c r="U4" s="1"/>
      <c r="V4" s="1"/>
      <c r="W4" s="1"/>
      <c r="X4" s="1"/>
      <c r="Y4" s="1"/>
      <c r="Z4" s="1"/>
    </row>
    <row r="5" hidden="1">
      <c r="A5" s="3" t="s">
        <v>4</v>
      </c>
      <c r="B5" s="1"/>
      <c r="C5" s="4"/>
      <c r="D5" s="1"/>
      <c r="E5" s="1"/>
      <c r="F5" s="1"/>
      <c r="G5" s="1"/>
      <c r="H5" s="1"/>
      <c r="I5" s="1"/>
      <c r="J5" s="1"/>
      <c r="K5" s="1"/>
      <c r="L5" s="1"/>
      <c r="M5" s="1"/>
      <c r="N5" s="1"/>
      <c r="O5" s="1"/>
      <c r="P5" s="1"/>
      <c r="Q5" s="1"/>
      <c r="R5" s="1"/>
      <c r="S5" s="1"/>
      <c r="T5" s="1"/>
      <c r="U5" s="1"/>
      <c r="V5" s="1"/>
      <c r="W5" s="1"/>
      <c r="X5" s="1"/>
      <c r="Y5" s="1"/>
      <c r="Z5" s="1"/>
    </row>
    <row r="6">
      <c r="A6" s="2" t="s">
        <v>5</v>
      </c>
      <c r="B6" s="1"/>
      <c r="C6" s="1"/>
      <c r="D6" s="1"/>
      <c r="E6" s="1"/>
      <c r="F6" s="1"/>
      <c r="G6" s="1"/>
      <c r="H6" s="1"/>
      <c r="I6" s="1"/>
      <c r="J6" s="1"/>
      <c r="K6" s="1"/>
      <c r="L6" s="1"/>
      <c r="M6" s="1"/>
      <c r="N6" s="1"/>
      <c r="O6" s="1"/>
      <c r="P6" s="1"/>
      <c r="Q6" s="1"/>
      <c r="R6" s="1"/>
      <c r="S6" s="1"/>
      <c r="T6" s="1"/>
      <c r="U6" s="1"/>
      <c r="V6" s="1"/>
      <c r="W6" s="1"/>
      <c r="X6" s="1"/>
      <c r="Y6" s="1"/>
      <c r="Z6" s="1"/>
    </row>
    <row r="7">
      <c r="A7" s="5"/>
      <c r="B7" s="1"/>
      <c r="C7" s="1"/>
      <c r="D7" s="1"/>
      <c r="E7" s="1"/>
      <c r="F7" s="1"/>
      <c r="G7" s="1"/>
      <c r="H7" s="1"/>
      <c r="I7" s="1"/>
      <c r="J7" s="1"/>
      <c r="K7" s="1"/>
      <c r="L7" s="1"/>
      <c r="M7" s="1"/>
      <c r="N7" s="1"/>
      <c r="O7" s="1"/>
      <c r="P7" s="1"/>
      <c r="Q7" s="1"/>
      <c r="R7" s="1"/>
      <c r="S7" s="1"/>
      <c r="T7" s="1"/>
      <c r="U7" s="1"/>
      <c r="V7" s="1"/>
      <c r="W7" s="1"/>
      <c r="X7" s="1"/>
      <c r="Y7" s="1"/>
      <c r="Z7" s="1"/>
    </row>
    <row r="8">
      <c r="A8" s="3"/>
      <c r="B8" s="1"/>
      <c r="C8" s="1"/>
      <c r="D8" s="1"/>
      <c r="E8" s="1"/>
      <c r="F8" s="1"/>
      <c r="G8" s="1"/>
      <c r="H8" s="1"/>
      <c r="I8" s="1"/>
      <c r="J8" s="1"/>
      <c r="K8" s="1"/>
      <c r="L8" s="1"/>
      <c r="M8" s="1"/>
      <c r="N8" s="1"/>
      <c r="O8" s="1"/>
      <c r="P8" s="1"/>
      <c r="Q8" s="1"/>
      <c r="R8" s="1"/>
      <c r="S8" s="1"/>
      <c r="T8" s="1"/>
      <c r="U8" s="1"/>
      <c r="V8" s="1"/>
      <c r="W8" s="1"/>
      <c r="X8" s="1"/>
      <c r="Y8" s="1"/>
      <c r="Z8" s="1"/>
    </row>
    <row r="9">
      <c r="A9" s="3"/>
      <c r="B9" s="1"/>
      <c r="C9" s="1"/>
      <c r="D9" s="1"/>
      <c r="E9" s="1"/>
      <c r="F9" s="1"/>
      <c r="G9" s="1"/>
      <c r="H9" s="1"/>
      <c r="I9" s="1"/>
      <c r="J9" s="1"/>
      <c r="K9" s="1"/>
      <c r="L9" s="1"/>
      <c r="M9" s="1"/>
      <c r="N9" s="1"/>
      <c r="O9" s="1"/>
      <c r="P9" s="1"/>
      <c r="Q9" s="1"/>
      <c r="R9" s="1"/>
      <c r="S9" s="1"/>
      <c r="T9" s="1"/>
      <c r="U9" s="1"/>
      <c r="V9" s="1"/>
      <c r="W9" s="1"/>
      <c r="X9" s="1"/>
      <c r="Y9" s="1"/>
      <c r="Z9" s="1"/>
    </row>
    <row r="10">
      <c r="A10" s="6"/>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6</v>
      </c>
      <c r="C1" s="7" t="s">
        <v>7</v>
      </c>
      <c r="D1" s="7" t="s">
        <v>8</v>
      </c>
      <c r="E1" s="7" t="s">
        <v>7</v>
      </c>
      <c r="F1" s="7" t="s">
        <v>9</v>
      </c>
      <c r="G1" s="7" t="s">
        <v>10</v>
      </c>
      <c r="H1" s="7" t="s">
        <v>11</v>
      </c>
    </row>
    <row r="2">
      <c r="A2" s="7" t="s">
        <v>12</v>
      </c>
      <c r="B2" s="8">
        <v>75.0</v>
      </c>
      <c r="C2" s="9">
        <v>0.015</v>
      </c>
      <c r="D2" s="8">
        <v>80.0</v>
      </c>
      <c r="E2" s="9">
        <v>0.01</v>
      </c>
      <c r="F2" s="8">
        <v>500.0</v>
      </c>
      <c r="G2" s="8">
        <v>700.0</v>
      </c>
      <c r="H2" s="8">
        <v>2.0</v>
      </c>
    </row>
    <row r="3">
      <c r="A3" s="7" t="s">
        <v>13</v>
      </c>
      <c r="B3" s="8">
        <v>200.0</v>
      </c>
      <c r="C3" s="9">
        <v>0.02</v>
      </c>
      <c r="D3" s="8">
        <v>210.0</v>
      </c>
      <c r="E3" s="9">
        <v>0.015</v>
      </c>
      <c r="F3" s="8">
        <v>80.0</v>
      </c>
      <c r="G3" s="8">
        <v>100.0</v>
      </c>
      <c r="H3" s="8">
        <v>1.0</v>
      </c>
    </row>
    <row r="4">
      <c r="A4" s="7" t="s">
        <v>14</v>
      </c>
      <c r="B4" s="8">
        <v>400.0</v>
      </c>
      <c r="C4" s="9">
        <v>0.02</v>
      </c>
      <c r="D4" s="8">
        <v>420.0</v>
      </c>
      <c r="E4" s="9">
        <v>0.015</v>
      </c>
      <c r="F4" s="8">
        <v>40.0</v>
      </c>
      <c r="G4" s="8">
        <v>50.0</v>
      </c>
      <c r="H4" s="8">
        <v>0.0</v>
      </c>
    </row>
    <row r="5">
      <c r="A5" s="7" t="s">
        <v>15</v>
      </c>
      <c r="B5" s="8">
        <v>150.0</v>
      </c>
      <c r="C5" s="9">
        <v>0.015</v>
      </c>
      <c r="D5" s="8">
        <v>160.0</v>
      </c>
      <c r="E5" s="9">
        <v>0.01</v>
      </c>
      <c r="F5" s="8">
        <v>325.0</v>
      </c>
      <c r="G5" s="8">
        <v>400.0</v>
      </c>
      <c r="H5" s="8">
        <v>2.0</v>
      </c>
    </row>
    <row r="6">
      <c r="A6" s="7" t="s">
        <v>16</v>
      </c>
      <c r="B6" s="8">
        <v>600.0</v>
      </c>
      <c r="C6" s="9">
        <v>0.03</v>
      </c>
      <c r="D6" s="8">
        <v>640.0</v>
      </c>
      <c r="E6" s="9">
        <v>0.025</v>
      </c>
      <c r="F6" s="8">
        <v>20.0</v>
      </c>
      <c r="G6" s="8">
        <v>25.0</v>
      </c>
      <c r="H6" s="8">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13"/>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12" t="s">
        <v>35</v>
      </c>
      <c r="B2" s="7"/>
      <c r="C2" s="7"/>
      <c r="D2" s="7"/>
      <c r="E2" s="7"/>
      <c r="F2" s="7"/>
      <c r="G2" s="7"/>
      <c r="H2" s="7"/>
      <c r="I2" s="7"/>
      <c r="J2" s="7"/>
      <c r="K2" s="7"/>
      <c r="L2" s="7"/>
      <c r="M2" s="7"/>
      <c r="N2" s="7"/>
      <c r="O2" s="7"/>
      <c r="P2" s="7"/>
      <c r="Q2" s="7"/>
      <c r="R2" s="7"/>
      <c r="S2" s="7"/>
    </row>
    <row r="3">
      <c r="A3" s="7" t="s">
        <v>12</v>
      </c>
      <c r="B3" s="8">
        <f>Assumptions!B2</f>
        <v>75</v>
      </c>
      <c r="C3" s="13">
        <f>B3*(1+Assumptions!$C2)</f>
        <v>76.125</v>
      </c>
      <c r="D3" s="13">
        <f>C3*(1+Assumptions!$C2)</f>
        <v>77.266875</v>
      </c>
      <c r="E3" s="13">
        <f>D3*(1+Assumptions!$C2)</f>
        <v>78.42587813</v>
      </c>
      <c r="F3" s="13">
        <f>E3*(1+Assumptions!$C2)</f>
        <v>79.6022663</v>
      </c>
      <c r="G3" s="13">
        <f>F3*(1+Assumptions!$C2)</f>
        <v>80.79630029</v>
      </c>
      <c r="H3" s="13">
        <f>G3*(1+Assumptions!$C2)</f>
        <v>82.0082448</v>
      </c>
      <c r="I3" s="13">
        <f>H3*(1+Assumptions!$C2)</f>
        <v>83.23836847</v>
      </c>
      <c r="J3" s="13">
        <f>I3*(1+Assumptions!$C2)</f>
        <v>84.48694399</v>
      </c>
      <c r="K3" s="13">
        <f>J3*(1+Assumptions!$C2)</f>
        <v>85.75424815</v>
      </c>
      <c r="L3" s="13">
        <f>K3*(1+Assumptions!$C2)</f>
        <v>87.04056188</v>
      </c>
      <c r="M3" s="13">
        <f>L3*(1+Assumptions!$C2)</f>
        <v>88.34617031</v>
      </c>
      <c r="N3" s="13">
        <f>M3*(1+Assumptions!$C2)</f>
        <v>89.67136286</v>
      </c>
      <c r="O3" s="13">
        <f>N3*(1+Assumptions!$C2)</f>
        <v>91.0164333</v>
      </c>
      <c r="P3" s="13">
        <f>O3*(1+Assumptions!$C2)</f>
        <v>92.3816798</v>
      </c>
      <c r="Q3" s="13">
        <f>P3*(1+Assumptions!$C2)</f>
        <v>93.767405</v>
      </c>
      <c r="R3" s="13">
        <f>Q3*(1+Assumptions!$C2)</f>
        <v>95.17391607</v>
      </c>
      <c r="S3" s="13">
        <f>R3*(1+Assumptions!$C2)</f>
        <v>96.60152482</v>
      </c>
    </row>
    <row r="4">
      <c r="A4" s="7" t="s">
        <v>13</v>
      </c>
      <c r="B4" s="8">
        <f>Assumptions!B3</f>
        <v>200</v>
      </c>
      <c r="C4" s="13">
        <f>B4*(1+Assumptions!$C3)</f>
        <v>204</v>
      </c>
      <c r="D4" s="13">
        <f>C4*(1+Assumptions!$C3)</f>
        <v>208.08</v>
      </c>
      <c r="E4" s="13">
        <f>D4*(1+Assumptions!$C3)</f>
        <v>212.2416</v>
      </c>
      <c r="F4" s="13">
        <f>E4*(1+Assumptions!$C3)</f>
        <v>216.486432</v>
      </c>
      <c r="G4" s="13">
        <f>F4*(1+Assumptions!$C3)</f>
        <v>220.8161606</v>
      </c>
      <c r="H4" s="13">
        <f>G4*(1+Assumptions!$C3)</f>
        <v>225.2324839</v>
      </c>
      <c r="I4" s="13">
        <f>H4*(1+Assumptions!$C3)</f>
        <v>229.7371335</v>
      </c>
      <c r="J4" s="13">
        <f>I4*(1+Assumptions!$C3)</f>
        <v>234.3318762</v>
      </c>
      <c r="K4" s="13">
        <f>J4*(1+Assumptions!$C3)</f>
        <v>239.0185137</v>
      </c>
      <c r="L4" s="13">
        <f>K4*(1+Assumptions!$C3)</f>
        <v>243.798884</v>
      </c>
      <c r="M4" s="13">
        <f>L4*(1+Assumptions!$C3)</f>
        <v>248.6748617</v>
      </c>
      <c r="N4" s="13">
        <f>M4*(1+Assumptions!$C3)</f>
        <v>253.6483589</v>
      </c>
      <c r="O4" s="13">
        <f>N4*(1+Assumptions!$C3)</f>
        <v>258.7213261</v>
      </c>
      <c r="P4" s="13">
        <f>O4*(1+Assumptions!$C3)</f>
        <v>263.8957526</v>
      </c>
      <c r="Q4" s="13">
        <f>P4*(1+Assumptions!$C3)</f>
        <v>269.1736677</v>
      </c>
      <c r="R4" s="13">
        <f>Q4*(1+Assumptions!$C3)</f>
        <v>274.557141</v>
      </c>
      <c r="S4" s="13">
        <f>R4*(1+Assumptions!$C3)</f>
        <v>280.0482838</v>
      </c>
    </row>
    <row r="5">
      <c r="A5" s="7" t="s">
        <v>14</v>
      </c>
      <c r="B5" s="8">
        <f>Assumptions!B4</f>
        <v>400</v>
      </c>
      <c r="C5" s="13">
        <f>B5*(1+Assumptions!$C4)</f>
        <v>408</v>
      </c>
      <c r="D5" s="13">
        <f>C5*(1+Assumptions!$C4)</f>
        <v>416.16</v>
      </c>
      <c r="E5" s="13">
        <f>D5*(1+Assumptions!$C4)</f>
        <v>424.4832</v>
      </c>
      <c r="F5" s="13">
        <f>E5*(1+Assumptions!$C4)</f>
        <v>432.972864</v>
      </c>
      <c r="G5" s="13">
        <f>F5*(1+Assumptions!$C4)</f>
        <v>441.6323213</v>
      </c>
      <c r="H5" s="13">
        <f>G5*(1+Assumptions!$C4)</f>
        <v>450.4649677</v>
      </c>
      <c r="I5" s="13">
        <f>H5*(1+Assumptions!$C4)</f>
        <v>459.4742671</v>
      </c>
      <c r="J5" s="13">
        <f>I5*(1+Assumptions!$C4)</f>
        <v>468.6637524</v>
      </c>
      <c r="K5" s="13">
        <f>J5*(1+Assumptions!$C4)</f>
        <v>478.0370274</v>
      </c>
      <c r="L5" s="13">
        <f>K5*(1+Assumptions!$C4)</f>
        <v>487.597768</v>
      </c>
      <c r="M5" s="13">
        <f>L5*(1+Assumptions!$C4)</f>
        <v>497.3497234</v>
      </c>
      <c r="N5" s="13">
        <f>M5*(1+Assumptions!$C4)</f>
        <v>507.2967178</v>
      </c>
      <c r="O5" s="13">
        <f>N5*(1+Assumptions!$C4)</f>
        <v>517.4426522</v>
      </c>
      <c r="P5" s="13">
        <f>O5*(1+Assumptions!$C4)</f>
        <v>527.7915052</v>
      </c>
      <c r="Q5" s="13">
        <f>P5*(1+Assumptions!$C4)</f>
        <v>538.3473353</v>
      </c>
      <c r="R5" s="13">
        <f>Q5*(1+Assumptions!$C4)</f>
        <v>549.114282</v>
      </c>
      <c r="S5" s="13">
        <f>R5*(1+Assumptions!$C4)</f>
        <v>560.0965677</v>
      </c>
    </row>
    <row r="6">
      <c r="A6" s="7" t="s">
        <v>15</v>
      </c>
      <c r="B6" s="8">
        <f>Assumptions!B5</f>
        <v>150</v>
      </c>
      <c r="C6" s="13">
        <f>B6*(1+Assumptions!$C5)</f>
        <v>152.25</v>
      </c>
      <c r="D6" s="13">
        <f>C6*(1+Assumptions!$C5)</f>
        <v>154.53375</v>
      </c>
      <c r="E6" s="13">
        <f>D6*(1+Assumptions!$C5)</f>
        <v>156.8517563</v>
      </c>
      <c r="F6" s="13">
        <f>E6*(1+Assumptions!$C5)</f>
        <v>159.2045326</v>
      </c>
      <c r="G6" s="13">
        <f>F6*(1+Assumptions!$C5)</f>
        <v>161.5926006</v>
      </c>
      <c r="H6" s="13">
        <f>G6*(1+Assumptions!$C5)</f>
        <v>164.0164896</v>
      </c>
      <c r="I6" s="13">
        <f>H6*(1+Assumptions!$C5)</f>
        <v>166.4767369</v>
      </c>
      <c r="J6" s="13">
        <f>I6*(1+Assumptions!$C5)</f>
        <v>168.973888</v>
      </c>
      <c r="K6" s="13">
        <f>J6*(1+Assumptions!$C5)</f>
        <v>171.5084963</v>
      </c>
      <c r="L6" s="13">
        <f>K6*(1+Assumptions!$C5)</f>
        <v>174.0811238</v>
      </c>
      <c r="M6" s="13">
        <f>L6*(1+Assumptions!$C5)</f>
        <v>176.6923406</v>
      </c>
      <c r="N6" s="13">
        <f>M6*(1+Assumptions!$C5)</f>
        <v>179.3427257</v>
      </c>
      <c r="O6" s="13">
        <f>N6*(1+Assumptions!$C5)</f>
        <v>182.0328666</v>
      </c>
      <c r="P6" s="13">
        <f>O6*(1+Assumptions!$C5)</f>
        <v>184.7633596</v>
      </c>
      <c r="Q6" s="13">
        <f>P6*(1+Assumptions!$C5)</f>
        <v>187.53481</v>
      </c>
      <c r="R6" s="13">
        <f>Q6*(1+Assumptions!$C5)</f>
        <v>190.3478321</v>
      </c>
      <c r="S6" s="13">
        <f>R6*(1+Assumptions!$C5)</f>
        <v>193.2030496</v>
      </c>
    </row>
    <row r="7">
      <c r="A7" s="7" t="s">
        <v>16</v>
      </c>
      <c r="B7" s="8">
        <f>Assumptions!B6</f>
        <v>600</v>
      </c>
      <c r="C7" s="13">
        <f>B7*(1+Assumptions!$C6)</f>
        <v>618</v>
      </c>
      <c r="D7" s="13">
        <f>C7*(1+Assumptions!$C6)</f>
        <v>636.54</v>
      </c>
      <c r="E7" s="13">
        <f>D7*(1+Assumptions!$C6)</f>
        <v>655.6362</v>
      </c>
      <c r="F7" s="13">
        <f>E7*(1+Assumptions!$C6)</f>
        <v>675.305286</v>
      </c>
      <c r="G7" s="13">
        <f>F7*(1+Assumptions!$C6)</f>
        <v>695.5644446</v>
      </c>
      <c r="H7" s="13">
        <f>G7*(1+Assumptions!$C6)</f>
        <v>716.4313779</v>
      </c>
      <c r="I7" s="13">
        <f>H7*(1+Assumptions!$C6)</f>
        <v>737.9243193</v>
      </c>
      <c r="J7" s="13">
        <f>I7*(1+Assumptions!$C6)</f>
        <v>760.0620488</v>
      </c>
      <c r="K7" s="13">
        <f>J7*(1+Assumptions!$C6)</f>
        <v>782.8639103</v>
      </c>
      <c r="L7" s="13">
        <f>K7*(1+Assumptions!$C6)</f>
        <v>806.3498276</v>
      </c>
      <c r="M7" s="13">
        <f>L7*(1+Assumptions!$C6)</f>
        <v>830.5403224</v>
      </c>
      <c r="N7" s="13">
        <f>M7*(1+Assumptions!$C6)</f>
        <v>855.4565321</v>
      </c>
      <c r="O7" s="13">
        <f>N7*(1+Assumptions!$C6)</f>
        <v>881.1202281</v>
      </c>
      <c r="P7" s="13">
        <f>O7*(1+Assumptions!$C6)</f>
        <v>907.5538349</v>
      </c>
      <c r="Q7" s="13">
        <f>P7*(1+Assumptions!$C6)</f>
        <v>934.78045</v>
      </c>
      <c r="R7" s="13">
        <f>Q7*(1+Assumptions!$C6)</f>
        <v>962.8238635</v>
      </c>
      <c r="S7" s="13">
        <f>R7*(1+Assumptions!$C6)</f>
        <v>991.7085794</v>
      </c>
    </row>
    <row r="8">
      <c r="A8" s="7"/>
      <c r="B8" s="7"/>
      <c r="C8" s="7"/>
      <c r="D8" s="7"/>
      <c r="E8" s="7"/>
      <c r="F8" s="7"/>
      <c r="G8" s="7"/>
      <c r="H8" s="7"/>
      <c r="I8" s="7"/>
      <c r="J8" s="7"/>
      <c r="K8" s="7"/>
      <c r="L8" s="7"/>
      <c r="M8" s="7"/>
      <c r="N8" s="7"/>
      <c r="O8" s="7"/>
      <c r="P8" s="7"/>
      <c r="Q8" s="7"/>
      <c r="R8" s="7"/>
      <c r="S8" s="7"/>
    </row>
    <row r="9">
      <c r="A9" s="12" t="s">
        <v>36</v>
      </c>
      <c r="B9" s="7"/>
      <c r="C9" s="7"/>
      <c r="D9" s="7"/>
      <c r="E9" s="7"/>
      <c r="F9" s="7"/>
      <c r="G9" s="7"/>
      <c r="H9" s="7"/>
      <c r="I9" s="7"/>
      <c r="J9" s="7"/>
      <c r="K9" s="7"/>
      <c r="L9" s="7"/>
      <c r="M9" s="7"/>
      <c r="N9" s="7"/>
      <c r="O9" s="7"/>
      <c r="P9" s="7"/>
      <c r="Q9" s="7"/>
      <c r="R9" s="7"/>
      <c r="S9" s="7"/>
    </row>
    <row r="10">
      <c r="A10" s="7" t="s">
        <v>12</v>
      </c>
      <c r="B10" s="8">
        <f>Assumptions!D2</f>
        <v>80</v>
      </c>
      <c r="C10" s="13">
        <f>B10*(1+Assumptions!$E2)</f>
        <v>80.8</v>
      </c>
      <c r="D10" s="13">
        <f>C10*(1+Assumptions!$E2)</f>
        <v>81.608</v>
      </c>
      <c r="E10" s="13">
        <f>D10*(1+Assumptions!$E2)</f>
        <v>82.42408</v>
      </c>
      <c r="F10" s="13">
        <f>E10*(1+Assumptions!$E2)</f>
        <v>83.2483208</v>
      </c>
      <c r="G10" s="13">
        <f>F10*(1+Assumptions!$E2)</f>
        <v>84.08080401</v>
      </c>
      <c r="H10" s="13">
        <f>G10*(1+Assumptions!$E2)</f>
        <v>84.92161205</v>
      </c>
      <c r="I10" s="13">
        <f>H10*(1+Assumptions!$E2)</f>
        <v>85.77082817</v>
      </c>
      <c r="J10" s="13">
        <f>I10*(1+Assumptions!$E2)</f>
        <v>86.62853645</v>
      </c>
      <c r="K10" s="13">
        <f>J10*(1+Assumptions!$E2)</f>
        <v>87.49482181</v>
      </c>
      <c r="L10" s="13">
        <f>K10*(1+Assumptions!$E2)</f>
        <v>88.36977003</v>
      </c>
      <c r="M10" s="13">
        <f>L10*(1+Assumptions!$E2)</f>
        <v>89.25346773</v>
      </c>
      <c r="N10" s="13">
        <f>M10*(1+Assumptions!$E2)</f>
        <v>90.14600241</v>
      </c>
      <c r="O10" s="13">
        <f>N10*(1+Assumptions!$E2)</f>
        <v>91.04746243</v>
      </c>
      <c r="P10" s="13">
        <f>O10*(1+Assumptions!$E2)</f>
        <v>91.95793706</v>
      </c>
      <c r="Q10" s="13">
        <f>P10*(1+Assumptions!$E2)</f>
        <v>92.87751643</v>
      </c>
      <c r="R10" s="13">
        <f>Q10*(1+Assumptions!$E2)</f>
        <v>93.80629159</v>
      </c>
      <c r="S10" s="13">
        <f>R10*(1+Assumptions!$E2)</f>
        <v>94.74435451</v>
      </c>
    </row>
    <row r="11">
      <c r="A11" s="7" t="s">
        <v>13</v>
      </c>
      <c r="B11" s="8">
        <f>Assumptions!D3</f>
        <v>210</v>
      </c>
      <c r="C11" s="13">
        <f>B11*(1+Assumptions!$E3)</f>
        <v>213.15</v>
      </c>
      <c r="D11" s="13">
        <f>C11*(1+Assumptions!$E3)</f>
        <v>216.34725</v>
      </c>
      <c r="E11" s="13">
        <f>D11*(1+Assumptions!$E3)</f>
        <v>219.5924588</v>
      </c>
      <c r="F11" s="13">
        <f>E11*(1+Assumptions!$E3)</f>
        <v>222.8863456</v>
      </c>
      <c r="G11" s="13">
        <f>F11*(1+Assumptions!$E3)</f>
        <v>226.2296408</v>
      </c>
      <c r="H11" s="13">
        <f>G11*(1+Assumptions!$E3)</f>
        <v>229.6230854</v>
      </c>
      <c r="I11" s="13">
        <f>H11*(1+Assumptions!$E3)</f>
        <v>233.0674317</v>
      </c>
      <c r="J11" s="13">
        <f>I11*(1+Assumptions!$E3)</f>
        <v>236.5634432</v>
      </c>
      <c r="K11" s="13">
        <f>J11*(1+Assumptions!$E3)</f>
        <v>240.1118948</v>
      </c>
      <c r="L11" s="13">
        <f>K11*(1+Assumptions!$E3)</f>
        <v>243.7135733</v>
      </c>
      <c r="M11" s="13">
        <f>L11*(1+Assumptions!$E3)</f>
        <v>247.3692769</v>
      </c>
      <c r="N11" s="13">
        <f>M11*(1+Assumptions!$E3)</f>
        <v>251.079816</v>
      </c>
      <c r="O11" s="13">
        <f>N11*(1+Assumptions!$E3)</f>
        <v>254.8460132</v>
      </c>
      <c r="P11" s="13">
        <f>O11*(1+Assumptions!$E3)</f>
        <v>258.6687034</v>
      </c>
      <c r="Q11" s="13">
        <f>P11*(1+Assumptions!$E3)</f>
        <v>262.548734</v>
      </c>
      <c r="R11" s="13">
        <f>Q11*(1+Assumptions!$E3)</f>
        <v>266.486965</v>
      </c>
      <c r="S11" s="13">
        <f>R11*(1+Assumptions!$E3)</f>
        <v>270.4842695</v>
      </c>
    </row>
    <row r="12">
      <c r="A12" s="7" t="s">
        <v>14</v>
      </c>
      <c r="B12" s="8">
        <f>Assumptions!D4</f>
        <v>420</v>
      </c>
      <c r="C12" s="13">
        <f>B12*(1+Assumptions!$E4)</f>
        <v>426.3</v>
      </c>
      <c r="D12" s="13">
        <f>C12*(1+Assumptions!$E4)</f>
        <v>432.6945</v>
      </c>
      <c r="E12" s="13">
        <f>D12*(1+Assumptions!$E4)</f>
        <v>439.1849175</v>
      </c>
      <c r="F12" s="13">
        <f>E12*(1+Assumptions!$E4)</f>
        <v>445.7726913</v>
      </c>
      <c r="G12" s="13">
        <f>F12*(1+Assumptions!$E4)</f>
        <v>452.4592816</v>
      </c>
      <c r="H12" s="13">
        <f>G12*(1+Assumptions!$E4)</f>
        <v>459.2461709</v>
      </c>
      <c r="I12" s="13">
        <f>H12*(1+Assumptions!$E4)</f>
        <v>466.1348634</v>
      </c>
      <c r="J12" s="13">
        <f>I12*(1+Assumptions!$E4)</f>
        <v>473.1268864</v>
      </c>
      <c r="K12" s="13">
        <f>J12*(1+Assumptions!$E4)</f>
        <v>480.2237897</v>
      </c>
      <c r="L12" s="13">
        <f>K12*(1+Assumptions!$E4)</f>
        <v>487.4271465</v>
      </c>
      <c r="M12" s="13">
        <f>L12*(1+Assumptions!$E4)</f>
        <v>494.7385537</v>
      </c>
      <c r="N12" s="13">
        <f>M12*(1+Assumptions!$E4)</f>
        <v>502.159632</v>
      </c>
      <c r="O12" s="13">
        <f>N12*(1+Assumptions!$E4)</f>
        <v>509.6920265</v>
      </c>
      <c r="P12" s="13">
        <f>O12*(1+Assumptions!$E4)</f>
        <v>517.3374069</v>
      </c>
      <c r="Q12" s="13">
        <f>P12*(1+Assumptions!$E4)</f>
        <v>525.097468</v>
      </c>
      <c r="R12" s="13">
        <f>Q12*(1+Assumptions!$E4)</f>
        <v>532.97393</v>
      </c>
      <c r="S12" s="13">
        <f>R12*(1+Assumptions!$E4)</f>
        <v>540.968539</v>
      </c>
    </row>
    <row r="13">
      <c r="A13" s="7" t="s">
        <v>15</v>
      </c>
      <c r="B13" s="8">
        <f>Assumptions!D5</f>
        <v>160</v>
      </c>
      <c r="C13" s="13">
        <f>B13*(1+Assumptions!$E5)</f>
        <v>161.6</v>
      </c>
      <c r="D13" s="13">
        <f>C13*(1+Assumptions!$E5)</f>
        <v>163.216</v>
      </c>
      <c r="E13" s="13">
        <f>D13*(1+Assumptions!$E5)</f>
        <v>164.84816</v>
      </c>
      <c r="F13" s="13">
        <f>E13*(1+Assumptions!$E5)</f>
        <v>166.4966416</v>
      </c>
      <c r="G13" s="13">
        <f>F13*(1+Assumptions!$E5)</f>
        <v>168.161608</v>
      </c>
      <c r="H13" s="13">
        <f>G13*(1+Assumptions!$E5)</f>
        <v>169.8432241</v>
      </c>
      <c r="I13" s="13">
        <f>H13*(1+Assumptions!$E5)</f>
        <v>171.5416563</v>
      </c>
      <c r="J13" s="13">
        <f>I13*(1+Assumptions!$E5)</f>
        <v>173.2570729</v>
      </c>
      <c r="K13" s="13">
        <f>J13*(1+Assumptions!$E5)</f>
        <v>174.9896436</v>
      </c>
      <c r="L13" s="13">
        <f>K13*(1+Assumptions!$E5)</f>
        <v>176.7395401</v>
      </c>
      <c r="M13" s="13">
        <f>L13*(1+Assumptions!$E5)</f>
        <v>178.5069355</v>
      </c>
      <c r="N13" s="13">
        <f>M13*(1+Assumptions!$E5)</f>
        <v>180.2920048</v>
      </c>
      <c r="O13" s="13">
        <f>N13*(1+Assumptions!$E5)</f>
        <v>182.0949249</v>
      </c>
      <c r="P13" s="13">
        <f>O13*(1+Assumptions!$E5)</f>
        <v>183.9158741</v>
      </c>
      <c r="Q13" s="13">
        <f>P13*(1+Assumptions!$E5)</f>
        <v>185.7550329</v>
      </c>
      <c r="R13" s="13">
        <f>Q13*(1+Assumptions!$E5)</f>
        <v>187.6125832</v>
      </c>
      <c r="S13" s="13">
        <f>R13*(1+Assumptions!$E5)</f>
        <v>189.488709</v>
      </c>
    </row>
    <row r="14">
      <c r="A14" s="7" t="s">
        <v>16</v>
      </c>
      <c r="B14" s="8">
        <f>Assumptions!D6</f>
        <v>640</v>
      </c>
      <c r="C14" s="13">
        <f>B14*(1+Assumptions!$E6)</f>
        <v>656</v>
      </c>
      <c r="D14" s="13">
        <f>C14*(1+Assumptions!$E6)</f>
        <v>672.4</v>
      </c>
      <c r="E14" s="13">
        <f>D14*(1+Assumptions!$E6)</f>
        <v>689.21</v>
      </c>
      <c r="F14" s="13">
        <f>E14*(1+Assumptions!$E6)</f>
        <v>706.44025</v>
      </c>
      <c r="G14" s="13">
        <f>F14*(1+Assumptions!$E6)</f>
        <v>724.1012563</v>
      </c>
      <c r="H14" s="13">
        <f>G14*(1+Assumptions!$E6)</f>
        <v>742.2037877</v>
      </c>
      <c r="I14" s="13">
        <f>H14*(1+Assumptions!$E6)</f>
        <v>760.7588823</v>
      </c>
      <c r="J14" s="13">
        <f>I14*(1+Assumptions!$E6)</f>
        <v>779.7778544</v>
      </c>
      <c r="K14" s="13">
        <f>J14*(1+Assumptions!$E6)</f>
        <v>799.2723008</v>
      </c>
      <c r="L14" s="13">
        <f>K14*(1+Assumptions!$E6)</f>
        <v>819.2541083</v>
      </c>
      <c r="M14" s="13">
        <f>L14*(1+Assumptions!$E6)</f>
        <v>839.735461</v>
      </c>
      <c r="N14" s="13">
        <f>M14*(1+Assumptions!$E6)</f>
        <v>860.7288475</v>
      </c>
      <c r="O14" s="13">
        <f>N14*(1+Assumptions!$E6)</f>
        <v>882.2470687</v>
      </c>
      <c r="P14" s="13">
        <f>O14*(1+Assumptions!$E6)</f>
        <v>904.3032454</v>
      </c>
      <c r="Q14" s="13">
        <f>P14*(1+Assumptions!$E6)</f>
        <v>926.9108266</v>
      </c>
      <c r="R14" s="13">
        <f>Q14*(1+Assumptions!$E6)</f>
        <v>950.0835972</v>
      </c>
      <c r="S14" s="13">
        <f>R14*(1+Assumptions!$E6)</f>
        <v>973.8356872</v>
      </c>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63"/>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7" t="s">
        <v>37</v>
      </c>
      <c r="B2" s="7"/>
      <c r="C2" s="7"/>
      <c r="D2" s="7"/>
      <c r="E2" s="7"/>
      <c r="F2" s="7"/>
      <c r="G2" s="7"/>
      <c r="H2" s="7"/>
      <c r="I2" s="7"/>
      <c r="J2" s="7"/>
      <c r="K2" s="7"/>
      <c r="L2" s="7"/>
      <c r="M2" s="7"/>
      <c r="N2" s="7"/>
      <c r="O2" s="7"/>
      <c r="P2" s="7"/>
      <c r="Q2" s="7"/>
      <c r="R2" s="7"/>
      <c r="S2" s="7"/>
    </row>
    <row r="3">
      <c r="A3" s="7" t="s">
        <v>12</v>
      </c>
      <c r="B3" s="14">
        <f>'Calcs-1'!B3*Assumptions!$G2</f>
        <v>52500</v>
      </c>
      <c r="C3" s="14">
        <f>'Calcs-1'!C3*Assumptions!$G2</f>
        <v>53287.5</v>
      </c>
      <c r="D3" s="14">
        <f>'Calcs-1'!D3*Assumptions!$G2</f>
        <v>54086.8125</v>
      </c>
      <c r="E3" s="14">
        <f>'Calcs-1'!E3*Assumptions!$G2</f>
        <v>54898.11469</v>
      </c>
      <c r="F3" s="14">
        <f>'Calcs-1'!F3*Assumptions!$G2</f>
        <v>55721.58641</v>
      </c>
      <c r="G3" s="14">
        <f>'Calcs-1'!G3*Assumptions!$G2</f>
        <v>56557.4102</v>
      </c>
      <c r="H3" s="14">
        <f>'Calcs-1'!H3*Assumptions!$G2</f>
        <v>57405.77136</v>
      </c>
      <c r="I3" s="14">
        <f>'Calcs-1'!I3*Assumptions!$G2</f>
        <v>58266.85793</v>
      </c>
      <c r="J3" s="14">
        <f>'Calcs-1'!J3*Assumptions!$G2</f>
        <v>59140.8608</v>
      </c>
      <c r="K3" s="14">
        <f>'Calcs-1'!K3*Assumptions!$G2</f>
        <v>60027.97371</v>
      </c>
      <c r="L3" s="14">
        <f>'Calcs-1'!L3*Assumptions!$G2</f>
        <v>60928.39331</v>
      </c>
      <c r="M3" s="14">
        <f>'Calcs-1'!M3*Assumptions!$G2</f>
        <v>61842.31921</v>
      </c>
      <c r="N3" s="14">
        <f>'Calcs-1'!N3*Assumptions!$G2</f>
        <v>62769.954</v>
      </c>
      <c r="O3" s="14">
        <f>'Calcs-1'!O3*Assumptions!$G2</f>
        <v>63711.50331</v>
      </c>
      <c r="P3" s="14">
        <f>'Calcs-1'!P3*Assumptions!$G2</f>
        <v>64667.17586</v>
      </c>
      <c r="Q3" s="14">
        <f>'Calcs-1'!Q3*Assumptions!$G2</f>
        <v>65637.1835</v>
      </c>
      <c r="R3" s="14">
        <f>'Calcs-1'!R3*Assumptions!$G2</f>
        <v>66621.74125</v>
      </c>
      <c r="S3" s="14">
        <f>'Calcs-1'!S3*Assumptions!$G2</f>
        <v>67621.06737</v>
      </c>
    </row>
    <row r="4">
      <c r="A4" s="7" t="s">
        <v>13</v>
      </c>
      <c r="B4" s="14">
        <f>'Calcs-1'!B4*Assumptions!$G3</f>
        <v>20000</v>
      </c>
      <c r="C4" s="14">
        <f>'Calcs-1'!C4*Assumptions!$G3</f>
        <v>20400</v>
      </c>
      <c r="D4" s="14">
        <f>'Calcs-1'!D4*Assumptions!$G3</f>
        <v>20808</v>
      </c>
      <c r="E4" s="14">
        <f>'Calcs-1'!E4*Assumptions!$G3</f>
        <v>21224.16</v>
      </c>
      <c r="F4" s="14">
        <f>'Calcs-1'!F4*Assumptions!$G3</f>
        <v>21648.6432</v>
      </c>
      <c r="G4" s="14">
        <f>'Calcs-1'!G4*Assumptions!$G3</f>
        <v>22081.61606</v>
      </c>
      <c r="H4" s="14">
        <f>'Calcs-1'!H4*Assumptions!$G3</f>
        <v>22523.24839</v>
      </c>
      <c r="I4" s="14">
        <f>'Calcs-1'!I4*Assumptions!$G3</f>
        <v>22973.71335</v>
      </c>
      <c r="J4" s="14">
        <f>'Calcs-1'!J4*Assumptions!$G3</f>
        <v>23433.18762</v>
      </c>
      <c r="K4" s="14">
        <f>'Calcs-1'!K4*Assumptions!$G3</f>
        <v>23901.85137</v>
      </c>
      <c r="L4" s="14">
        <f>'Calcs-1'!L4*Assumptions!$G3</f>
        <v>24379.8884</v>
      </c>
      <c r="M4" s="14">
        <f>'Calcs-1'!M4*Assumptions!$G3</f>
        <v>24867.48617</v>
      </c>
      <c r="N4" s="14">
        <f>'Calcs-1'!N4*Assumptions!$G3</f>
        <v>25364.83589</v>
      </c>
      <c r="O4" s="14">
        <f>'Calcs-1'!O4*Assumptions!$G3</f>
        <v>25872.13261</v>
      </c>
      <c r="P4" s="14">
        <f>'Calcs-1'!P4*Assumptions!$G3</f>
        <v>26389.57526</v>
      </c>
      <c r="Q4" s="14">
        <f>'Calcs-1'!Q4*Assumptions!$G3</f>
        <v>26917.36677</v>
      </c>
      <c r="R4" s="14">
        <f>'Calcs-1'!R4*Assumptions!$G3</f>
        <v>27455.7141</v>
      </c>
      <c r="S4" s="14">
        <f>'Calcs-1'!S4*Assumptions!$G3</f>
        <v>28004.82838</v>
      </c>
    </row>
    <row r="5">
      <c r="A5" s="7" t="s">
        <v>14</v>
      </c>
      <c r="B5" s="14">
        <f>'Calcs-1'!B5*Assumptions!$G4</f>
        <v>20000</v>
      </c>
      <c r="C5" s="14">
        <f>'Calcs-1'!C5*Assumptions!$G4</f>
        <v>20400</v>
      </c>
      <c r="D5" s="14">
        <f>'Calcs-1'!D5*Assumptions!$G4</f>
        <v>20808</v>
      </c>
      <c r="E5" s="14">
        <f>'Calcs-1'!E5*Assumptions!$G4</f>
        <v>21224.16</v>
      </c>
      <c r="F5" s="14">
        <f>'Calcs-1'!F5*Assumptions!$G4</f>
        <v>21648.6432</v>
      </c>
      <c r="G5" s="14">
        <f>'Calcs-1'!G5*Assumptions!$G4</f>
        <v>22081.61606</v>
      </c>
      <c r="H5" s="14">
        <f>'Calcs-1'!H5*Assumptions!$G4</f>
        <v>22523.24839</v>
      </c>
      <c r="I5" s="14">
        <f>'Calcs-1'!I5*Assumptions!$G4</f>
        <v>22973.71335</v>
      </c>
      <c r="J5" s="14">
        <f>'Calcs-1'!J5*Assumptions!$G4</f>
        <v>23433.18762</v>
      </c>
      <c r="K5" s="14">
        <f>'Calcs-1'!K5*Assumptions!$G4</f>
        <v>23901.85137</v>
      </c>
      <c r="L5" s="14">
        <f>'Calcs-1'!L5*Assumptions!$G4</f>
        <v>24379.8884</v>
      </c>
      <c r="M5" s="14">
        <f>'Calcs-1'!M5*Assumptions!$G4</f>
        <v>24867.48617</v>
      </c>
      <c r="N5" s="14">
        <f>'Calcs-1'!N5*Assumptions!$G4</f>
        <v>25364.83589</v>
      </c>
      <c r="O5" s="14">
        <f>'Calcs-1'!O5*Assumptions!$G4</f>
        <v>25872.13261</v>
      </c>
      <c r="P5" s="14">
        <f>'Calcs-1'!P5*Assumptions!$G4</f>
        <v>26389.57526</v>
      </c>
      <c r="Q5" s="14">
        <f>'Calcs-1'!Q5*Assumptions!$G4</f>
        <v>26917.36677</v>
      </c>
      <c r="R5" s="14">
        <f>'Calcs-1'!R5*Assumptions!$G4</f>
        <v>27455.7141</v>
      </c>
      <c r="S5" s="14">
        <f>'Calcs-1'!S5*Assumptions!$G4</f>
        <v>28004.82838</v>
      </c>
    </row>
    <row r="6">
      <c r="A6" s="7" t="s">
        <v>15</v>
      </c>
      <c r="B6" s="14">
        <f>'Calcs-1'!B6*Assumptions!$G5</f>
        <v>60000</v>
      </c>
      <c r="C6" s="14">
        <f>'Calcs-1'!C6*Assumptions!$G5</f>
        <v>60900</v>
      </c>
      <c r="D6" s="14">
        <f>'Calcs-1'!D6*Assumptions!$G5</f>
        <v>61813.5</v>
      </c>
      <c r="E6" s="14">
        <f>'Calcs-1'!E6*Assumptions!$G5</f>
        <v>62740.7025</v>
      </c>
      <c r="F6" s="14">
        <f>'Calcs-1'!F6*Assumptions!$G5</f>
        <v>63681.81304</v>
      </c>
      <c r="G6" s="14">
        <f>'Calcs-1'!G6*Assumptions!$G5</f>
        <v>64637.04023</v>
      </c>
      <c r="H6" s="14">
        <f>'Calcs-1'!H6*Assumptions!$G5</f>
        <v>65606.59584</v>
      </c>
      <c r="I6" s="14">
        <f>'Calcs-1'!I6*Assumptions!$G5</f>
        <v>66590.69477</v>
      </c>
      <c r="J6" s="14">
        <f>'Calcs-1'!J6*Assumptions!$G5</f>
        <v>67589.5552</v>
      </c>
      <c r="K6" s="14">
        <f>'Calcs-1'!K6*Assumptions!$G5</f>
        <v>68603.39852</v>
      </c>
      <c r="L6" s="14">
        <f>'Calcs-1'!L6*Assumptions!$G5</f>
        <v>69632.4495</v>
      </c>
      <c r="M6" s="14">
        <f>'Calcs-1'!M6*Assumptions!$G5</f>
        <v>70676.93624</v>
      </c>
      <c r="N6" s="14">
        <f>'Calcs-1'!N6*Assumptions!$G5</f>
        <v>71737.09029</v>
      </c>
      <c r="O6" s="14">
        <f>'Calcs-1'!O6*Assumptions!$G5</f>
        <v>72813.14664</v>
      </c>
      <c r="P6" s="14">
        <f>'Calcs-1'!P6*Assumptions!$G5</f>
        <v>73905.34384</v>
      </c>
      <c r="Q6" s="14">
        <f>'Calcs-1'!Q6*Assumptions!$G5</f>
        <v>75013.924</v>
      </c>
      <c r="R6" s="14">
        <f>'Calcs-1'!R6*Assumptions!$G5</f>
        <v>76139.13286</v>
      </c>
      <c r="S6" s="14">
        <f>'Calcs-1'!S6*Assumptions!$G5</f>
        <v>77281.21985</v>
      </c>
    </row>
    <row r="7">
      <c r="A7" s="7" t="s">
        <v>16</v>
      </c>
      <c r="B7" s="14">
        <f>'Calcs-1'!B7*Assumptions!$G6</f>
        <v>15000</v>
      </c>
      <c r="C7" s="14">
        <f>'Calcs-1'!C7*Assumptions!$G6</f>
        <v>15450</v>
      </c>
      <c r="D7" s="14">
        <f>'Calcs-1'!D7*Assumptions!$G6</f>
        <v>15913.5</v>
      </c>
      <c r="E7" s="14">
        <f>'Calcs-1'!E7*Assumptions!$G6</f>
        <v>16390.905</v>
      </c>
      <c r="F7" s="14">
        <f>'Calcs-1'!F7*Assumptions!$G6</f>
        <v>16882.63215</v>
      </c>
      <c r="G7" s="14">
        <f>'Calcs-1'!G7*Assumptions!$G6</f>
        <v>17389.11111</v>
      </c>
      <c r="H7" s="14">
        <f>'Calcs-1'!H7*Assumptions!$G6</f>
        <v>17910.78445</v>
      </c>
      <c r="I7" s="14">
        <f>'Calcs-1'!I7*Assumptions!$G6</f>
        <v>18448.10798</v>
      </c>
      <c r="J7" s="14">
        <f>'Calcs-1'!J7*Assumptions!$G6</f>
        <v>19001.55122</v>
      </c>
      <c r="K7" s="14">
        <f>'Calcs-1'!K7*Assumptions!$G6</f>
        <v>19571.59776</v>
      </c>
      <c r="L7" s="14">
        <f>'Calcs-1'!L7*Assumptions!$G6</f>
        <v>20158.74569</v>
      </c>
      <c r="M7" s="14">
        <f>'Calcs-1'!M7*Assumptions!$G6</f>
        <v>20763.50806</v>
      </c>
      <c r="N7" s="14">
        <f>'Calcs-1'!N7*Assumptions!$G6</f>
        <v>21386.4133</v>
      </c>
      <c r="O7" s="14">
        <f>'Calcs-1'!O7*Assumptions!$G6</f>
        <v>22028.0057</v>
      </c>
      <c r="P7" s="14">
        <f>'Calcs-1'!P7*Assumptions!$G6</f>
        <v>22688.84587</v>
      </c>
      <c r="Q7" s="14">
        <f>'Calcs-1'!Q7*Assumptions!$G6</f>
        <v>23369.51125</v>
      </c>
      <c r="R7" s="14">
        <f>'Calcs-1'!R7*Assumptions!$G6</f>
        <v>24070.59659</v>
      </c>
      <c r="S7" s="14">
        <f>'Calcs-1'!S7*Assumptions!$G6</f>
        <v>24792.71448</v>
      </c>
    </row>
    <row r="8">
      <c r="A8" s="7" t="s">
        <v>38</v>
      </c>
      <c r="B8" s="14">
        <f t="shared" ref="B8:S8" si="1">SUM(B3:B7)</f>
        <v>167500</v>
      </c>
      <c r="C8" s="14">
        <f t="shared" si="1"/>
        <v>170437.5</v>
      </c>
      <c r="D8" s="14">
        <f t="shared" si="1"/>
        <v>173429.8125</v>
      </c>
      <c r="E8" s="14">
        <f t="shared" si="1"/>
        <v>176478.0422</v>
      </c>
      <c r="F8" s="14">
        <f t="shared" si="1"/>
        <v>179583.318</v>
      </c>
      <c r="G8" s="14">
        <f t="shared" si="1"/>
        <v>182746.7937</v>
      </c>
      <c r="H8" s="14">
        <f t="shared" si="1"/>
        <v>185969.6484</v>
      </c>
      <c r="I8" s="14">
        <f t="shared" si="1"/>
        <v>189253.0874</v>
      </c>
      <c r="J8" s="14">
        <f t="shared" si="1"/>
        <v>192598.3425</v>
      </c>
      <c r="K8" s="14">
        <f t="shared" si="1"/>
        <v>196006.6727</v>
      </c>
      <c r="L8" s="14">
        <f t="shared" si="1"/>
        <v>199479.3653</v>
      </c>
      <c r="M8" s="14">
        <f t="shared" si="1"/>
        <v>203017.7359</v>
      </c>
      <c r="N8" s="14">
        <f t="shared" si="1"/>
        <v>206623.1294</v>
      </c>
      <c r="O8" s="14">
        <f t="shared" si="1"/>
        <v>210296.9209</v>
      </c>
      <c r="P8" s="14">
        <f t="shared" si="1"/>
        <v>214040.5161</v>
      </c>
      <c r="Q8" s="14">
        <f t="shared" si="1"/>
        <v>217855.3523</v>
      </c>
      <c r="R8" s="14">
        <f t="shared" si="1"/>
        <v>221742.8989</v>
      </c>
      <c r="S8" s="14">
        <f t="shared" si="1"/>
        <v>225704.6585</v>
      </c>
    </row>
    <row r="9">
      <c r="A9" s="7"/>
      <c r="B9" s="7"/>
      <c r="C9" s="7"/>
      <c r="D9" s="7"/>
      <c r="E9" s="7"/>
      <c r="F9" s="7"/>
      <c r="G9" s="7"/>
      <c r="H9" s="7"/>
      <c r="I9" s="7"/>
      <c r="J9" s="7"/>
      <c r="K9" s="7"/>
      <c r="L9" s="7"/>
      <c r="M9" s="7"/>
      <c r="N9" s="7"/>
      <c r="O9" s="7"/>
      <c r="P9" s="7"/>
      <c r="Q9" s="7"/>
      <c r="R9" s="7"/>
      <c r="S9" s="7"/>
    </row>
    <row r="10">
      <c r="A10" s="7" t="s">
        <v>39</v>
      </c>
      <c r="B10" s="7"/>
      <c r="C10" s="7"/>
      <c r="D10" s="7"/>
      <c r="E10" s="7"/>
      <c r="F10" s="7"/>
      <c r="G10" s="7"/>
      <c r="H10" s="7"/>
      <c r="I10" s="7"/>
      <c r="J10" s="7"/>
      <c r="K10" s="7"/>
      <c r="L10" s="7"/>
      <c r="M10" s="7"/>
      <c r="N10" s="7"/>
      <c r="O10" s="7"/>
      <c r="P10" s="7"/>
      <c r="Q10" s="7"/>
      <c r="R10" s="7"/>
      <c r="S10" s="7"/>
    </row>
    <row r="11">
      <c r="A11" s="7" t="s">
        <v>12</v>
      </c>
      <c r="B11" s="14">
        <f>'Calcs-1'!B3*Assumptions!$F2</f>
        <v>37500</v>
      </c>
      <c r="C11" s="14">
        <f>'Calcs-1'!C3*Assumptions!$F2</f>
        <v>38062.5</v>
      </c>
      <c r="D11" s="14">
        <f>'Calcs-1'!D3*Assumptions!$F2</f>
        <v>38633.4375</v>
      </c>
      <c r="E11" s="14">
        <f>'Calcs-1'!E3*Assumptions!$F2</f>
        <v>39212.93906</v>
      </c>
      <c r="F11" s="14">
        <f>'Calcs-1'!F3*Assumptions!$F2</f>
        <v>39801.13315</v>
      </c>
      <c r="G11" s="14">
        <f>'Calcs-1'!G3*Assumptions!$F2</f>
        <v>40398.15015</v>
      </c>
      <c r="H11" s="14">
        <f>'Calcs-1'!H3*Assumptions!$F2</f>
        <v>41004.1224</v>
      </c>
      <c r="I11" s="14">
        <f>'Calcs-1'!I3*Assumptions!$F2</f>
        <v>41619.18423</v>
      </c>
      <c r="J11" s="14">
        <f>'Calcs-1'!J3*Assumptions!$F2</f>
        <v>42243.472</v>
      </c>
      <c r="K11" s="14">
        <f>'Calcs-1'!K3*Assumptions!$F2</f>
        <v>42877.12408</v>
      </c>
      <c r="L11" s="14">
        <f>'Calcs-1'!L3*Assumptions!$F2</f>
        <v>43520.28094</v>
      </c>
      <c r="M11" s="14">
        <f>'Calcs-1'!M3*Assumptions!$F2</f>
        <v>44173.08515</v>
      </c>
      <c r="N11" s="14">
        <f>'Calcs-1'!N3*Assumptions!$F2</f>
        <v>44835.68143</v>
      </c>
      <c r="O11" s="14">
        <f>'Calcs-1'!O3*Assumptions!$F2</f>
        <v>45508.21665</v>
      </c>
      <c r="P11" s="14">
        <f>'Calcs-1'!P3*Assumptions!$F2</f>
        <v>46190.8399</v>
      </c>
      <c r="Q11" s="14">
        <f>'Calcs-1'!Q3*Assumptions!$F2</f>
        <v>46883.7025</v>
      </c>
      <c r="R11" s="14">
        <f>'Calcs-1'!R3*Assumptions!$F2</f>
        <v>47586.95804</v>
      </c>
      <c r="S11" s="14">
        <f>'Calcs-1'!S3*Assumptions!$F2</f>
        <v>48300.76241</v>
      </c>
    </row>
    <row r="12">
      <c r="A12" s="7" t="s">
        <v>13</v>
      </c>
      <c r="B12" s="14">
        <f>'Calcs-1'!B4*Assumptions!$F3</f>
        <v>16000</v>
      </c>
      <c r="C12" s="14">
        <f>'Calcs-1'!C4*Assumptions!$F3</f>
        <v>16320</v>
      </c>
      <c r="D12" s="14">
        <f>'Calcs-1'!D4*Assumptions!$F3</f>
        <v>16646.4</v>
      </c>
      <c r="E12" s="14">
        <f>'Calcs-1'!E4*Assumptions!$F3</f>
        <v>16979.328</v>
      </c>
      <c r="F12" s="14">
        <f>'Calcs-1'!F4*Assumptions!$F3</f>
        <v>17318.91456</v>
      </c>
      <c r="G12" s="14">
        <f>'Calcs-1'!G4*Assumptions!$F3</f>
        <v>17665.29285</v>
      </c>
      <c r="H12" s="14">
        <f>'Calcs-1'!H4*Assumptions!$F3</f>
        <v>18018.59871</v>
      </c>
      <c r="I12" s="14">
        <f>'Calcs-1'!I4*Assumptions!$F3</f>
        <v>18378.97068</v>
      </c>
      <c r="J12" s="14">
        <f>'Calcs-1'!J4*Assumptions!$F3</f>
        <v>18746.5501</v>
      </c>
      <c r="K12" s="14">
        <f>'Calcs-1'!K4*Assumptions!$F3</f>
        <v>19121.4811</v>
      </c>
      <c r="L12" s="14">
        <f>'Calcs-1'!L4*Assumptions!$F3</f>
        <v>19503.91072</v>
      </c>
      <c r="M12" s="14">
        <f>'Calcs-1'!M4*Assumptions!$F3</f>
        <v>19893.98893</v>
      </c>
      <c r="N12" s="14">
        <f>'Calcs-1'!N4*Assumptions!$F3</f>
        <v>20291.86871</v>
      </c>
      <c r="O12" s="14">
        <f>'Calcs-1'!O4*Assumptions!$F3</f>
        <v>20697.70609</v>
      </c>
      <c r="P12" s="14">
        <f>'Calcs-1'!P4*Assumptions!$F3</f>
        <v>21111.66021</v>
      </c>
      <c r="Q12" s="14">
        <f>'Calcs-1'!Q4*Assumptions!$F3</f>
        <v>21533.89341</v>
      </c>
      <c r="R12" s="14">
        <f>'Calcs-1'!R4*Assumptions!$F3</f>
        <v>21964.57128</v>
      </c>
      <c r="S12" s="14">
        <f>'Calcs-1'!S4*Assumptions!$F3</f>
        <v>22403.86271</v>
      </c>
    </row>
    <row r="13">
      <c r="A13" s="7" t="s">
        <v>14</v>
      </c>
      <c r="B13" s="14">
        <f>'Calcs-1'!B5*Assumptions!$F4</f>
        <v>16000</v>
      </c>
      <c r="C13" s="14">
        <f>'Calcs-1'!C5*Assumptions!$F4</f>
        <v>16320</v>
      </c>
      <c r="D13" s="14">
        <f>'Calcs-1'!D5*Assumptions!$F4</f>
        <v>16646.4</v>
      </c>
      <c r="E13" s="14">
        <f>'Calcs-1'!E5*Assumptions!$F4</f>
        <v>16979.328</v>
      </c>
      <c r="F13" s="14">
        <f>'Calcs-1'!F5*Assumptions!$F4</f>
        <v>17318.91456</v>
      </c>
      <c r="G13" s="14">
        <f>'Calcs-1'!G5*Assumptions!$F4</f>
        <v>17665.29285</v>
      </c>
      <c r="H13" s="14">
        <f>'Calcs-1'!H5*Assumptions!$F4</f>
        <v>18018.59871</v>
      </c>
      <c r="I13" s="14">
        <f>'Calcs-1'!I5*Assumptions!$F4</f>
        <v>18378.97068</v>
      </c>
      <c r="J13" s="14">
        <f>'Calcs-1'!J5*Assumptions!$F4</f>
        <v>18746.5501</v>
      </c>
      <c r="K13" s="14">
        <f>'Calcs-1'!K5*Assumptions!$F4</f>
        <v>19121.4811</v>
      </c>
      <c r="L13" s="14">
        <f>'Calcs-1'!L5*Assumptions!$F4</f>
        <v>19503.91072</v>
      </c>
      <c r="M13" s="14">
        <f>'Calcs-1'!M5*Assumptions!$F4</f>
        <v>19893.98893</v>
      </c>
      <c r="N13" s="14">
        <f>'Calcs-1'!N5*Assumptions!$F4</f>
        <v>20291.86871</v>
      </c>
      <c r="O13" s="14">
        <f>'Calcs-1'!O5*Assumptions!$F4</f>
        <v>20697.70609</v>
      </c>
      <c r="P13" s="14">
        <f>'Calcs-1'!P5*Assumptions!$F4</f>
        <v>21111.66021</v>
      </c>
      <c r="Q13" s="14">
        <f>'Calcs-1'!Q5*Assumptions!$F4</f>
        <v>21533.89341</v>
      </c>
      <c r="R13" s="14">
        <f>'Calcs-1'!R5*Assumptions!$F4</f>
        <v>21964.57128</v>
      </c>
      <c r="S13" s="14">
        <f>'Calcs-1'!S5*Assumptions!$F4</f>
        <v>22403.86271</v>
      </c>
    </row>
    <row r="14">
      <c r="A14" s="7" t="s">
        <v>15</v>
      </c>
      <c r="B14" s="14">
        <f>'Calcs-1'!B6*Assumptions!$F5</f>
        <v>48750</v>
      </c>
      <c r="C14" s="14">
        <f>'Calcs-1'!C6*Assumptions!$F5</f>
        <v>49481.25</v>
      </c>
      <c r="D14" s="14">
        <f>'Calcs-1'!D6*Assumptions!$F5</f>
        <v>50223.46875</v>
      </c>
      <c r="E14" s="14">
        <f>'Calcs-1'!E6*Assumptions!$F5</f>
        <v>50976.82078</v>
      </c>
      <c r="F14" s="14">
        <f>'Calcs-1'!F6*Assumptions!$F5</f>
        <v>51741.47309</v>
      </c>
      <c r="G14" s="14">
        <f>'Calcs-1'!G6*Assumptions!$F5</f>
        <v>52517.59519</v>
      </c>
      <c r="H14" s="14">
        <f>'Calcs-1'!H6*Assumptions!$F5</f>
        <v>53305.35912</v>
      </c>
      <c r="I14" s="14">
        <f>'Calcs-1'!I6*Assumptions!$F5</f>
        <v>54104.9395</v>
      </c>
      <c r="J14" s="14">
        <f>'Calcs-1'!J6*Assumptions!$F5</f>
        <v>54916.5136</v>
      </c>
      <c r="K14" s="14">
        <f>'Calcs-1'!K6*Assumptions!$F5</f>
        <v>55740.2613</v>
      </c>
      <c r="L14" s="14">
        <f>'Calcs-1'!L6*Assumptions!$F5</f>
        <v>56576.36522</v>
      </c>
      <c r="M14" s="14">
        <f>'Calcs-1'!M6*Assumptions!$F5</f>
        <v>57425.0107</v>
      </c>
      <c r="N14" s="14">
        <f>'Calcs-1'!N6*Assumptions!$F5</f>
        <v>58286.38586</v>
      </c>
      <c r="O14" s="14">
        <f>'Calcs-1'!O6*Assumptions!$F5</f>
        <v>59160.68165</v>
      </c>
      <c r="P14" s="14">
        <f>'Calcs-1'!P6*Assumptions!$F5</f>
        <v>60048.09187</v>
      </c>
      <c r="Q14" s="14">
        <f>'Calcs-1'!Q6*Assumptions!$F5</f>
        <v>60948.81325</v>
      </c>
      <c r="R14" s="14">
        <f>'Calcs-1'!R6*Assumptions!$F5</f>
        <v>61863.04545</v>
      </c>
      <c r="S14" s="14">
        <f>'Calcs-1'!S6*Assumptions!$F5</f>
        <v>62790.99113</v>
      </c>
    </row>
    <row r="15">
      <c r="A15" s="7" t="s">
        <v>16</v>
      </c>
      <c r="B15" s="14">
        <f>'Calcs-1'!B7*Assumptions!$F6</f>
        <v>12000</v>
      </c>
      <c r="C15" s="14">
        <f>'Calcs-1'!C7*Assumptions!$F6</f>
        <v>12360</v>
      </c>
      <c r="D15" s="14">
        <f>'Calcs-1'!D7*Assumptions!$F6</f>
        <v>12730.8</v>
      </c>
      <c r="E15" s="14">
        <f>'Calcs-1'!E7*Assumptions!$F6</f>
        <v>13112.724</v>
      </c>
      <c r="F15" s="14">
        <f>'Calcs-1'!F7*Assumptions!$F6</f>
        <v>13506.10572</v>
      </c>
      <c r="G15" s="14">
        <f>'Calcs-1'!G7*Assumptions!$F6</f>
        <v>13911.28889</v>
      </c>
      <c r="H15" s="14">
        <f>'Calcs-1'!H7*Assumptions!$F6</f>
        <v>14328.62756</v>
      </c>
      <c r="I15" s="14">
        <f>'Calcs-1'!I7*Assumptions!$F6</f>
        <v>14758.48639</v>
      </c>
      <c r="J15" s="14">
        <f>'Calcs-1'!J7*Assumptions!$F6</f>
        <v>15201.24098</v>
      </c>
      <c r="K15" s="14">
        <f>'Calcs-1'!K7*Assumptions!$F6</f>
        <v>15657.27821</v>
      </c>
      <c r="L15" s="14">
        <f>'Calcs-1'!L7*Assumptions!$F6</f>
        <v>16126.99655</v>
      </c>
      <c r="M15" s="14">
        <f>'Calcs-1'!M7*Assumptions!$F6</f>
        <v>16610.80645</v>
      </c>
      <c r="N15" s="14">
        <f>'Calcs-1'!N7*Assumptions!$F6</f>
        <v>17109.13064</v>
      </c>
      <c r="O15" s="14">
        <f>'Calcs-1'!O7*Assumptions!$F6</f>
        <v>17622.40456</v>
      </c>
      <c r="P15" s="14">
        <f>'Calcs-1'!P7*Assumptions!$F6</f>
        <v>18151.0767</v>
      </c>
      <c r="Q15" s="14">
        <f>'Calcs-1'!Q7*Assumptions!$F6</f>
        <v>18695.609</v>
      </c>
      <c r="R15" s="14">
        <f>'Calcs-1'!R7*Assumptions!$F6</f>
        <v>19256.47727</v>
      </c>
      <c r="S15" s="14">
        <f>'Calcs-1'!S7*Assumptions!$F6</f>
        <v>19834.17159</v>
      </c>
    </row>
    <row r="16">
      <c r="A16" s="7" t="s">
        <v>40</v>
      </c>
      <c r="B16" s="14">
        <f t="shared" ref="B16:S16" si="2">SUM(B11:B15)</f>
        <v>130250</v>
      </c>
      <c r="C16" s="14">
        <f t="shared" si="2"/>
        <v>132543.75</v>
      </c>
      <c r="D16" s="14">
        <f t="shared" si="2"/>
        <v>134880.5063</v>
      </c>
      <c r="E16" s="14">
        <f t="shared" si="2"/>
        <v>137261.1398</v>
      </c>
      <c r="F16" s="14">
        <f t="shared" si="2"/>
        <v>139686.5411</v>
      </c>
      <c r="G16" s="14">
        <f t="shared" si="2"/>
        <v>142157.6199</v>
      </c>
      <c r="H16" s="14">
        <f t="shared" si="2"/>
        <v>144675.3065</v>
      </c>
      <c r="I16" s="14">
        <f t="shared" si="2"/>
        <v>147240.5515</v>
      </c>
      <c r="J16" s="14">
        <f t="shared" si="2"/>
        <v>149854.3268</v>
      </c>
      <c r="K16" s="14">
        <f t="shared" si="2"/>
        <v>152517.6258</v>
      </c>
      <c r="L16" s="14">
        <f t="shared" si="2"/>
        <v>155231.4642</v>
      </c>
      <c r="M16" s="14">
        <f t="shared" si="2"/>
        <v>157996.8802</v>
      </c>
      <c r="N16" s="14">
        <f t="shared" si="2"/>
        <v>160814.9354</v>
      </c>
      <c r="O16" s="14">
        <f t="shared" si="2"/>
        <v>163686.715</v>
      </c>
      <c r="P16" s="14">
        <f t="shared" si="2"/>
        <v>166613.3289</v>
      </c>
      <c r="Q16" s="14">
        <f t="shared" si="2"/>
        <v>169595.9116</v>
      </c>
      <c r="R16" s="14">
        <f t="shared" si="2"/>
        <v>172635.6233</v>
      </c>
      <c r="S16" s="14">
        <f t="shared" si="2"/>
        <v>175733.6505</v>
      </c>
    </row>
    <row r="17">
      <c r="A17" s="7"/>
      <c r="B17" s="7"/>
      <c r="C17" s="7"/>
      <c r="D17" s="7"/>
      <c r="E17" s="7"/>
      <c r="F17" s="7"/>
      <c r="G17" s="7"/>
      <c r="H17" s="7"/>
      <c r="I17" s="7"/>
      <c r="J17" s="7"/>
      <c r="K17" s="7"/>
      <c r="L17" s="7"/>
      <c r="M17" s="7"/>
      <c r="N17" s="7"/>
      <c r="O17" s="7"/>
      <c r="P17" s="7"/>
      <c r="Q17" s="7"/>
      <c r="R17" s="7"/>
      <c r="S17" s="7"/>
    </row>
    <row r="18">
      <c r="A18" s="7" t="s">
        <v>41</v>
      </c>
      <c r="B18" s="14">
        <f t="shared" ref="B18:S18" si="3">B16</f>
        <v>130250</v>
      </c>
      <c r="C18" s="14">
        <f t="shared" si="3"/>
        <v>132543.75</v>
      </c>
      <c r="D18" s="14">
        <f t="shared" si="3"/>
        <v>134880.5063</v>
      </c>
      <c r="E18" s="14">
        <f t="shared" si="3"/>
        <v>137261.1398</v>
      </c>
      <c r="F18" s="14">
        <f t="shared" si="3"/>
        <v>139686.5411</v>
      </c>
      <c r="G18" s="14">
        <f t="shared" si="3"/>
        <v>142157.6199</v>
      </c>
      <c r="H18" s="14">
        <f t="shared" si="3"/>
        <v>144675.3065</v>
      </c>
      <c r="I18" s="14">
        <f t="shared" si="3"/>
        <v>147240.5515</v>
      </c>
      <c r="J18" s="14">
        <f t="shared" si="3"/>
        <v>149854.3268</v>
      </c>
      <c r="K18" s="14">
        <f t="shared" si="3"/>
        <v>152517.6258</v>
      </c>
      <c r="L18" s="14">
        <f t="shared" si="3"/>
        <v>155231.4642</v>
      </c>
      <c r="M18" s="14">
        <f t="shared" si="3"/>
        <v>157996.8802</v>
      </c>
      <c r="N18" s="14">
        <f t="shared" si="3"/>
        <v>160814.9354</v>
      </c>
      <c r="O18" s="14">
        <f t="shared" si="3"/>
        <v>163686.715</v>
      </c>
      <c r="P18" s="14">
        <f t="shared" si="3"/>
        <v>166613.3289</v>
      </c>
      <c r="Q18" s="14">
        <f t="shared" si="3"/>
        <v>169595.9116</v>
      </c>
      <c r="R18" s="14">
        <f t="shared" si="3"/>
        <v>172635.6233</v>
      </c>
      <c r="S18" s="14">
        <f t="shared" si="3"/>
        <v>175733.6505</v>
      </c>
    </row>
    <row r="19">
      <c r="A19" s="7"/>
      <c r="B19" s="7"/>
      <c r="C19" s="7"/>
      <c r="D19" s="7"/>
      <c r="E19" s="7"/>
      <c r="F19" s="7"/>
      <c r="G19" s="7"/>
      <c r="H19" s="7"/>
      <c r="I19" s="7"/>
      <c r="J19" s="7"/>
      <c r="K19" s="7"/>
      <c r="L19" s="7"/>
      <c r="M19" s="7"/>
      <c r="N19" s="7"/>
      <c r="O19" s="7"/>
      <c r="P19" s="7"/>
      <c r="Q19" s="7"/>
      <c r="R19" s="7"/>
      <c r="S19" s="7"/>
    </row>
    <row r="20">
      <c r="A20" s="7" t="s">
        <v>42</v>
      </c>
      <c r="B20" s="14">
        <f t="shared" ref="B20:S20" si="4">B8-B18</f>
        <v>37250</v>
      </c>
      <c r="C20" s="14">
        <f t="shared" si="4"/>
        <v>37893.75</v>
      </c>
      <c r="D20" s="14">
        <f t="shared" si="4"/>
        <v>38549.30625</v>
      </c>
      <c r="E20" s="14">
        <f t="shared" si="4"/>
        <v>39216.90234</v>
      </c>
      <c r="F20" s="14">
        <f t="shared" si="4"/>
        <v>39896.77691</v>
      </c>
      <c r="G20" s="14">
        <f t="shared" si="4"/>
        <v>40589.17375</v>
      </c>
      <c r="H20" s="14">
        <f t="shared" si="4"/>
        <v>41294.34192</v>
      </c>
      <c r="I20" s="14">
        <f t="shared" si="4"/>
        <v>42012.5359</v>
      </c>
      <c r="J20" s="14">
        <f t="shared" si="4"/>
        <v>42744.01569</v>
      </c>
      <c r="K20" s="14">
        <f t="shared" si="4"/>
        <v>43489.04695</v>
      </c>
      <c r="L20" s="14">
        <f t="shared" si="4"/>
        <v>44247.90115</v>
      </c>
      <c r="M20" s="14">
        <f t="shared" si="4"/>
        <v>45020.85569</v>
      </c>
      <c r="N20" s="14">
        <f t="shared" si="4"/>
        <v>45808.19402</v>
      </c>
      <c r="O20" s="14">
        <f t="shared" si="4"/>
        <v>46610.20584</v>
      </c>
      <c r="P20" s="14">
        <f t="shared" si="4"/>
        <v>47427.18721</v>
      </c>
      <c r="Q20" s="14">
        <f t="shared" si="4"/>
        <v>48259.44071</v>
      </c>
      <c r="R20" s="14">
        <f t="shared" si="4"/>
        <v>49107.27558</v>
      </c>
      <c r="S20" s="14">
        <f t="shared" si="4"/>
        <v>49971.00794</v>
      </c>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7" t="s">
        <v>43</v>
      </c>
      <c r="B2" s="7"/>
      <c r="C2" s="7"/>
      <c r="D2" s="7"/>
      <c r="E2" s="7"/>
      <c r="F2" s="7"/>
      <c r="G2" s="7"/>
      <c r="H2" s="7"/>
      <c r="I2" s="7"/>
      <c r="J2" s="7"/>
      <c r="K2" s="7"/>
      <c r="L2" s="7"/>
      <c r="M2" s="7"/>
      <c r="N2" s="7"/>
      <c r="O2" s="7"/>
      <c r="P2" s="7"/>
      <c r="Q2" s="7"/>
      <c r="R2" s="7"/>
      <c r="S2" s="7"/>
    </row>
    <row r="3">
      <c r="A3" s="7" t="s">
        <v>12</v>
      </c>
      <c r="B3" s="14">
        <f>'Calcs-1'!B10*Assumptions!$F2</f>
        <v>40000</v>
      </c>
      <c r="C3" s="14">
        <f>'Calcs-1'!C10*Assumptions!$F2</f>
        <v>40400</v>
      </c>
      <c r="D3" s="14">
        <f>'Calcs-1'!D10*Assumptions!$F2</f>
        <v>40804</v>
      </c>
      <c r="E3" s="14">
        <f>'Calcs-1'!E10*Assumptions!$F2</f>
        <v>41212.04</v>
      </c>
      <c r="F3" s="14">
        <f>'Calcs-1'!F10*Assumptions!$F2</f>
        <v>41624.1604</v>
      </c>
      <c r="G3" s="14">
        <f>'Calcs-1'!G10*Assumptions!$F2</f>
        <v>42040.402</v>
      </c>
      <c r="H3" s="14">
        <f>'Calcs-1'!H10*Assumptions!$F2</f>
        <v>42460.80602</v>
      </c>
      <c r="I3" s="14">
        <f>'Calcs-1'!I10*Assumptions!$F2</f>
        <v>42885.41408</v>
      </c>
      <c r="J3" s="14">
        <f>'Calcs-1'!J10*Assumptions!$F2</f>
        <v>43314.26823</v>
      </c>
      <c r="K3" s="14">
        <f>'Calcs-1'!K10*Assumptions!$F2</f>
        <v>43747.41091</v>
      </c>
      <c r="L3" s="14">
        <f>'Calcs-1'!L10*Assumptions!$F2</f>
        <v>44184.88502</v>
      </c>
      <c r="M3" s="14">
        <f>'Calcs-1'!M10*Assumptions!$F2</f>
        <v>44626.73387</v>
      </c>
      <c r="N3" s="14">
        <f>'Calcs-1'!N10*Assumptions!$F2</f>
        <v>45073.00121</v>
      </c>
      <c r="O3" s="14">
        <f>'Calcs-1'!O10*Assumptions!$F2</f>
        <v>45523.73122</v>
      </c>
      <c r="P3" s="14">
        <f>'Calcs-1'!P10*Assumptions!$F2</f>
        <v>45978.96853</v>
      </c>
      <c r="Q3" s="14">
        <f>'Calcs-1'!Q10*Assumptions!$F2</f>
        <v>46438.75821</v>
      </c>
      <c r="R3" s="14">
        <f>'Calcs-1'!R10*Assumptions!$F2</f>
        <v>46903.1458</v>
      </c>
      <c r="S3" s="14">
        <f>'Calcs-1'!S10*Assumptions!$F2</f>
        <v>47372.17725</v>
      </c>
    </row>
    <row r="4">
      <c r="A4" s="7" t="s">
        <v>13</v>
      </c>
      <c r="B4" s="14">
        <f>'Calcs-1'!B11*Assumptions!$F3</f>
        <v>16800</v>
      </c>
      <c r="C4" s="14">
        <f>'Calcs-1'!C11*Assumptions!$F3</f>
        <v>17052</v>
      </c>
      <c r="D4" s="14">
        <f>'Calcs-1'!D11*Assumptions!$F3</f>
        <v>17307.78</v>
      </c>
      <c r="E4" s="14">
        <f>'Calcs-1'!E11*Assumptions!$F3</f>
        <v>17567.3967</v>
      </c>
      <c r="F4" s="14">
        <f>'Calcs-1'!F11*Assumptions!$F3</f>
        <v>17830.90765</v>
      </c>
      <c r="G4" s="14">
        <f>'Calcs-1'!G11*Assumptions!$F3</f>
        <v>18098.37127</v>
      </c>
      <c r="H4" s="14">
        <f>'Calcs-1'!H11*Assumptions!$F3</f>
        <v>18369.84683</v>
      </c>
      <c r="I4" s="14">
        <f>'Calcs-1'!I11*Assumptions!$F3</f>
        <v>18645.39454</v>
      </c>
      <c r="J4" s="14">
        <f>'Calcs-1'!J11*Assumptions!$F3</f>
        <v>18925.07545</v>
      </c>
      <c r="K4" s="14">
        <f>'Calcs-1'!K11*Assumptions!$F3</f>
        <v>19208.95159</v>
      </c>
      <c r="L4" s="14">
        <f>'Calcs-1'!L11*Assumptions!$F3</f>
        <v>19497.08586</v>
      </c>
      <c r="M4" s="14">
        <f>'Calcs-1'!M11*Assumptions!$F3</f>
        <v>19789.54215</v>
      </c>
      <c r="N4" s="14">
        <f>'Calcs-1'!N11*Assumptions!$F3</f>
        <v>20086.38528</v>
      </c>
      <c r="O4" s="14">
        <f>'Calcs-1'!O11*Assumptions!$F3</f>
        <v>20387.68106</v>
      </c>
      <c r="P4" s="14">
        <f>'Calcs-1'!P11*Assumptions!$F3</f>
        <v>20693.49628</v>
      </c>
      <c r="Q4" s="14">
        <f>'Calcs-1'!Q11*Assumptions!$F3</f>
        <v>21003.89872</v>
      </c>
      <c r="R4" s="14">
        <f>'Calcs-1'!R11*Assumptions!$F3</f>
        <v>21318.9572</v>
      </c>
      <c r="S4" s="14">
        <f>'Calcs-1'!S11*Assumptions!$F3</f>
        <v>21638.74156</v>
      </c>
    </row>
    <row r="5">
      <c r="A5" s="7" t="s">
        <v>14</v>
      </c>
      <c r="B5" s="14">
        <f>'Calcs-1'!B12*Assumptions!$F4</f>
        <v>16800</v>
      </c>
      <c r="C5" s="14">
        <f>'Calcs-1'!C12*Assumptions!$F4</f>
        <v>17052</v>
      </c>
      <c r="D5" s="14">
        <f>'Calcs-1'!D12*Assumptions!$F4</f>
        <v>17307.78</v>
      </c>
      <c r="E5" s="14">
        <f>'Calcs-1'!E12*Assumptions!$F4</f>
        <v>17567.3967</v>
      </c>
      <c r="F5" s="14">
        <f>'Calcs-1'!F12*Assumptions!$F4</f>
        <v>17830.90765</v>
      </c>
      <c r="G5" s="14">
        <f>'Calcs-1'!G12*Assumptions!$F4</f>
        <v>18098.37127</v>
      </c>
      <c r="H5" s="14">
        <f>'Calcs-1'!H12*Assumptions!$F4</f>
        <v>18369.84683</v>
      </c>
      <c r="I5" s="14">
        <f>'Calcs-1'!I12*Assumptions!$F4</f>
        <v>18645.39454</v>
      </c>
      <c r="J5" s="14">
        <f>'Calcs-1'!J12*Assumptions!$F4</f>
        <v>18925.07545</v>
      </c>
      <c r="K5" s="14">
        <f>'Calcs-1'!K12*Assumptions!$F4</f>
        <v>19208.95159</v>
      </c>
      <c r="L5" s="14">
        <f>'Calcs-1'!L12*Assumptions!$F4</f>
        <v>19497.08586</v>
      </c>
      <c r="M5" s="14">
        <f>'Calcs-1'!M12*Assumptions!$F4</f>
        <v>19789.54215</v>
      </c>
      <c r="N5" s="14">
        <f>'Calcs-1'!N12*Assumptions!$F4</f>
        <v>20086.38528</v>
      </c>
      <c r="O5" s="14">
        <f>'Calcs-1'!O12*Assumptions!$F4</f>
        <v>20387.68106</v>
      </c>
      <c r="P5" s="14">
        <f>'Calcs-1'!P12*Assumptions!$F4</f>
        <v>20693.49628</v>
      </c>
      <c r="Q5" s="14">
        <f>'Calcs-1'!Q12*Assumptions!$F4</f>
        <v>21003.89872</v>
      </c>
      <c r="R5" s="14">
        <f>'Calcs-1'!R12*Assumptions!$F4</f>
        <v>21318.9572</v>
      </c>
      <c r="S5" s="14">
        <f>'Calcs-1'!S12*Assumptions!$F4</f>
        <v>21638.74156</v>
      </c>
    </row>
    <row r="6">
      <c r="A6" s="7" t="s">
        <v>15</v>
      </c>
      <c r="B6" s="14">
        <f>'Calcs-1'!B13*Assumptions!$F5</f>
        <v>52000</v>
      </c>
      <c r="C6" s="14">
        <f>'Calcs-1'!C13*Assumptions!$F5</f>
        <v>52520</v>
      </c>
      <c r="D6" s="14">
        <f>'Calcs-1'!D13*Assumptions!$F5</f>
        <v>53045.2</v>
      </c>
      <c r="E6" s="14">
        <f>'Calcs-1'!E13*Assumptions!$F5</f>
        <v>53575.652</v>
      </c>
      <c r="F6" s="14">
        <f>'Calcs-1'!F13*Assumptions!$F5</f>
        <v>54111.40852</v>
      </c>
      <c r="G6" s="14">
        <f>'Calcs-1'!G13*Assumptions!$F5</f>
        <v>54652.52261</v>
      </c>
      <c r="H6" s="14">
        <f>'Calcs-1'!H13*Assumptions!$F5</f>
        <v>55199.04783</v>
      </c>
      <c r="I6" s="14">
        <f>'Calcs-1'!I13*Assumptions!$F5</f>
        <v>55751.03831</v>
      </c>
      <c r="J6" s="14">
        <f>'Calcs-1'!J13*Assumptions!$F5</f>
        <v>56308.54869</v>
      </c>
      <c r="K6" s="14">
        <f>'Calcs-1'!K13*Assumptions!$F5</f>
        <v>56871.63418</v>
      </c>
      <c r="L6" s="14">
        <f>'Calcs-1'!L13*Assumptions!$F5</f>
        <v>57440.35052</v>
      </c>
      <c r="M6" s="14">
        <f>'Calcs-1'!M13*Assumptions!$F5</f>
        <v>58014.75403</v>
      </c>
      <c r="N6" s="14">
        <f>'Calcs-1'!N13*Assumptions!$F5</f>
        <v>58594.90157</v>
      </c>
      <c r="O6" s="14">
        <f>'Calcs-1'!O13*Assumptions!$F5</f>
        <v>59180.85058</v>
      </c>
      <c r="P6" s="14">
        <f>'Calcs-1'!P13*Assumptions!$F5</f>
        <v>59772.65909</v>
      </c>
      <c r="Q6" s="14">
        <f>'Calcs-1'!Q13*Assumptions!$F5</f>
        <v>60370.38568</v>
      </c>
      <c r="R6" s="14">
        <f>'Calcs-1'!R13*Assumptions!$F5</f>
        <v>60974.08954</v>
      </c>
      <c r="S6" s="14">
        <f>'Calcs-1'!S13*Assumptions!$F5</f>
        <v>61583.83043</v>
      </c>
    </row>
    <row r="7">
      <c r="A7" s="7" t="s">
        <v>16</v>
      </c>
      <c r="B7" s="14">
        <f>'Calcs-1'!B14*Assumptions!$F6</f>
        <v>12800</v>
      </c>
      <c r="C7" s="14">
        <f>'Calcs-1'!C14*Assumptions!$F6</f>
        <v>13120</v>
      </c>
      <c r="D7" s="14">
        <f>'Calcs-1'!D14*Assumptions!$F6</f>
        <v>13448</v>
      </c>
      <c r="E7" s="14">
        <f>'Calcs-1'!E14*Assumptions!$F6</f>
        <v>13784.2</v>
      </c>
      <c r="F7" s="14">
        <f>'Calcs-1'!F14*Assumptions!$F6</f>
        <v>14128.805</v>
      </c>
      <c r="G7" s="14">
        <f>'Calcs-1'!G14*Assumptions!$F6</f>
        <v>14482.02513</v>
      </c>
      <c r="H7" s="14">
        <f>'Calcs-1'!H14*Assumptions!$F6</f>
        <v>14844.07575</v>
      </c>
      <c r="I7" s="14">
        <f>'Calcs-1'!I14*Assumptions!$F6</f>
        <v>15215.17765</v>
      </c>
      <c r="J7" s="14">
        <f>'Calcs-1'!J14*Assumptions!$F6</f>
        <v>15595.55709</v>
      </c>
      <c r="K7" s="14">
        <f>'Calcs-1'!K14*Assumptions!$F6</f>
        <v>15985.44602</v>
      </c>
      <c r="L7" s="14">
        <f>'Calcs-1'!L14*Assumptions!$F6</f>
        <v>16385.08217</v>
      </c>
      <c r="M7" s="14">
        <f>'Calcs-1'!M14*Assumptions!$F6</f>
        <v>16794.70922</v>
      </c>
      <c r="N7" s="14">
        <f>'Calcs-1'!N14*Assumptions!$F6</f>
        <v>17214.57695</v>
      </c>
      <c r="O7" s="14">
        <f>'Calcs-1'!O14*Assumptions!$F6</f>
        <v>17644.94137</v>
      </c>
      <c r="P7" s="14">
        <f>'Calcs-1'!P14*Assumptions!$F6</f>
        <v>18086.06491</v>
      </c>
      <c r="Q7" s="14">
        <f>'Calcs-1'!Q14*Assumptions!$F6</f>
        <v>18538.21653</v>
      </c>
      <c r="R7" s="14">
        <f>'Calcs-1'!R14*Assumptions!$F6</f>
        <v>19001.67194</v>
      </c>
      <c r="S7" s="14">
        <f>'Calcs-1'!S14*Assumptions!$F6</f>
        <v>19476.71374</v>
      </c>
    </row>
    <row r="8">
      <c r="A8" s="7" t="s">
        <v>44</v>
      </c>
      <c r="B8" s="14">
        <f t="shared" ref="B8:S8" si="1">SUM(B3:B7)</f>
        <v>138400</v>
      </c>
      <c r="C8" s="14">
        <f t="shared" si="1"/>
        <v>140144</v>
      </c>
      <c r="D8" s="14">
        <f t="shared" si="1"/>
        <v>141912.76</v>
      </c>
      <c r="E8" s="14">
        <f t="shared" si="1"/>
        <v>143706.6854</v>
      </c>
      <c r="F8" s="14">
        <f t="shared" si="1"/>
        <v>145526.1892</v>
      </c>
      <c r="G8" s="14">
        <f t="shared" si="1"/>
        <v>147371.6923</v>
      </c>
      <c r="H8" s="14">
        <f t="shared" si="1"/>
        <v>149243.6233</v>
      </c>
      <c r="I8" s="14">
        <f t="shared" si="1"/>
        <v>151142.4191</v>
      </c>
      <c r="J8" s="14">
        <f t="shared" si="1"/>
        <v>153068.5249</v>
      </c>
      <c r="K8" s="14">
        <f t="shared" si="1"/>
        <v>155022.3943</v>
      </c>
      <c r="L8" s="14">
        <f t="shared" si="1"/>
        <v>157004.4894</v>
      </c>
      <c r="M8" s="14">
        <f t="shared" si="1"/>
        <v>159015.2814</v>
      </c>
      <c r="N8" s="14">
        <f t="shared" si="1"/>
        <v>161055.2503</v>
      </c>
      <c r="O8" s="14">
        <f t="shared" si="1"/>
        <v>163124.8853</v>
      </c>
      <c r="P8" s="14">
        <f t="shared" si="1"/>
        <v>165224.6851</v>
      </c>
      <c r="Q8" s="14">
        <f t="shared" si="1"/>
        <v>167355.1579</v>
      </c>
      <c r="R8" s="14">
        <f t="shared" si="1"/>
        <v>169516.8217</v>
      </c>
      <c r="S8" s="14">
        <f t="shared" si="1"/>
        <v>171710.2045</v>
      </c>
    </row>
    <row r="9">
      <c r="A9" s="7"/>
      <c r="B9" s="7"/>
      <c r="C9" s="7"/>
      <c r="D9" s="7"/>
      <c r="E9" s="7"/>
      <c r="F9" s="7"/>
      <c r="G9" s="7"/>
      <c r="H9" s="7"/>
      <c r="I9" s="7"/>
      <c r="J9" s="7"/>
      <c r="K9" s="7"/>
      <c r="L9" s="7"/>
      <c r="M9" s="7"/>
      <c r="N9" s="7"/>
      <c r="O9" s="7"/>
      <c r="P9" s="7"/>
      <c r="Q9" s="7"/>
      <c r="R9" s="7"/>
      <c r="S9" s="7"/>
    </row>
    <row r="10">
      <c r="A10" s="7" t="s">
        <v>45</v>
      </c>
      <c r="B10" s="7"/>
      <c r="C10" s="7"/>
      <c r="D10" s="7"/>
      <c r="E10" s="7"/>
      <c r="F10" s="7"/>
      <c r="G10" s="7"/>
      <c r="H10" s="7"/>
      <c r="I10" s="7"/>
      <c r="J10" s="7"/>
      <c r="K10" s="7"/>
      <c r="L10" s="7"/>
      <c r="M10" s="7"/>
      <c r="N10" s="7"/>
      <c r="O10" s="7"/>
      <c r="P10" s="7"/>
      <c r="Q10" s="7"/>
      <c r="R10" s="7"/>
      <c r="S10" s="7"/>
    </row>
    <row r="11">
      <c r="A11" s="7" t="str">
        <f t="shared" ref="A11:A15" si="3">A3</f>
        <v>Bats</v>
      </c>
      <c r="B11" s="8">
        <v>0.0</v>
      </c>
      <c r="C11" s="8">
        <v>0.0</v>
      </c>
      <c r="D11" s="14">
        <f t="shared" ref="D11:S11" si="2">B3</f>
        <v>40000</v>
      </c>
      <c r="E11" s="14">
        <f t="shared" si="2"/>
        <v>40400</v>
      </c>
      <c r="F11" s="14">
        <f t="shared" si="2"/>
        <v>40804</v>
      </c>
      <c r="G11" s="14">
        <f t="shared" si="2"/>
        <v>41212.04</v>
      </c>
      <c r="H11" s="14">
        <f t="shared" si="2"/>
        <v>41624.1604</v>
      </c>
      <c r="I11" s="14">
        <f t="shared" si="2"/>
        <v>42040.402</v>
      </c>
      <c r="J11" s="14">
        <f t="shared" si="2"/>
        <v>42460.80602</v>
      </c>
      <c r="K11" s="14">
        <f t="shared" si="2"/>
        <v>42885.41408</v>
      </c>
      <c r="L11" s="14">
        <f t="shared" si="2"/>
        <v>43314.26823</v>
      </c>
      <c r="M11" s="14">
        <f t="shared" si="2"/>
        <v>43747.41091</v>
      </c>
      <c r="N11" s="14">
        <f t="shared" si="2"/>
        <v>44184.88502</v>
      </c>
      <c r="O11" s="14">
        <f t="shared" si="2"/>
        <v>44626.73387</v>
      </c>
      <c r="P11" s="14">
        <f t="shared" si="2"/>
        <v>45073.00121</v>
      </c>
      <c r="Q11" s="14">
        <f t="shared" si="2"/>
        <v>45523.73122</v>
      </c>
      <c r="R11" s="14">
        <f t="shared" si="2"/>
        <v>45978.96853</v>
      </c>
      <c r="S11" s="14">
        <f t="shared" si="2"/>
        <v>46438.75821</v>
      </c>
    </row>
    <row r="12">
      <c r="A12" s="7" t="str">
        <f t="shared" si="3"/>
        <v>Leather Balls</v>
      </c>
      <c r="B12" s="8">
        <v>0.0</v>
      </c>
      <c r="C12" s="14">
        <f t="shared" ref="C12:S12" si="4">B4</f>
        <v>16800</v>
      </c>
      <c r="D12" s="14">
        <f t="shared" si="4"/>
        <v>17052</v>
      </c>
      <c r="E12" s="14">
        <f t="shared" si="4"/>
        <v>17307.78</v>
      </c>
      <c r="F12" s="14">
        <f t="shared" si="4"/>
        <v>17567.3967</v>
      </c>
      <c r="G12" s="14">
        <f t="shared" si="4"/>
        <v>17830.90765</v>
      </c>
      <c r="H12" s="14">
        <f t="shared" si="4"/>
        <v>18098.37127</v>
      </c>
      <c r="I12" s="14">
        <f t="shared" si="4"/>
        <v>18369.84683</v>
      </c>
      <c r="J12" s="14">
        <f t="shared" si="4"/>
        <v>18645.39454</v>
      </c>
      <c r="K12" s="14">
        <f t="shared" si="4"/>
        <v>18925.07545</v>
      </c>
      <c r="L12" s="14">
        <f t="shared" si="4"/>
        <v>19208.95159</v>
      </c>
      <c r="M12" s="14">
        <f t="shared" si="4"/>
        <v>19497.08586</v>
      </c>
      <c r="N12" s="14">
        <f t="shared" si="4"/>
        <v>19789.54215</v>
      </c>
      <c r="O12" s="14">
        <f t="shared" si="4"/>
        <v>20086.38528</v>
      </c>
      <c r="P12" s="14">
        <f t="shared" si="4"/>
        <v>20387.68106</v>
      </c>
      <c r="Q12" s="14">
        <f t="shared" si="4"/>
        <v>20693.49628</v>
      </c>
      <c r="R12" s="14">
        <f t="shared" si="4"/>
        <v>21003.89872</v>
      </c>
      <c r="S12" s="14">
        <f t="shared" si="4"/>
        <v>21318.9572</v>
      </c>
    </row>
    <row r="13">
      <c r="A13" s="7" t="str">
        <f t="shared" si="3"/>
        <v>Tennis Balls</v>
      </c>
      <c r="B13" s="14">
        <f t="shared" ref="B13:S13" si="5">B5</f>
        <v>16800</v>
      </c>
      <c r="C13" s="14">
        <f t="shared" si="5"/>
        <v>17052</v>
      </c>
      <c r="D13" s="14">
        <f t="shared" si="5"/>
        <v>17307.78</v>
      </c>
      <c r="E13" s="14">
        <f t="shared" si="5"/>
        <v>17567.3967</v>
      </c>
      <c r="F13" s="14">
        <f t="shared" si="5"/>
        <v>17830.90765</v>
      </c>
      <c r="G13" s="14">
        <f t="shared" si="5"/>
        <v>18098.37127</v>
      </c>
      <c r="H13" s="14">
        <f t="shared" si="5"/>
        <v>18369.84683</v>
      </c>
      <c r="I13" s="14">
        <f t="shared" si="5"/>
        <v>18645.39454</v>
      </c>
      <c r="J13" s="14">
        <f t="shared" si="5"/>
        <v>18925.07545</v>
      </c>
      <c r="K13" s="14">
        <f t="shared" si="5"/>
        <v>19208.95159</v>
      </c>
      <c r="L13" s="14">
        <f t="shared" si="5"/>
        <v>19497.08586</v>
      </c>
      <c r="M13" s="14">
        <f t="shared" si="5"/>
        <v>19789.54215</v>
      </c>
      <c r="N13" s="14">
        <f t="shared" si="5"/>
        <v>20086.38528</v>
      </c>
      <c r="O13" s="14">
        <f t="shared" si="5"/>
        <v>20387.68106</v>
      </c>
      <c r="P13" s="14">
        <f t="shared" si="5"/>
        <v>20693.49628</v>
      </c>
      <c r="Q13" s="14">
        <f t="shared" si="5"/>
        <v>21003.89872</v>
      </c>
      <c r="R13" s="14">
        <f t="shared" si="5"/>
        <v>21318.9572</v>
      </c>
      <c r="S13" s="14">
        <f t="shared" si="5"/>
        <v>21638.74156</v>
      </c>
    </row>
    <row r="14">
      <c r="A14" s="7" t="str">
        <f t="shared" si="3"/>
        <v>Rackets</v>
      </c>
      <c r="B14" s="8">
        <v>0.0</v>
      </c>
      <c r="C14" s="8">
        <v>0.0</v>
      </c>
      <c r="D14" s="14">
        <f t="shared" ref="D14:S14" si="6">B6</f>
        <v>52000</v>
      </c>
      <c r="E14" s="14">
        <f t="shared" si="6"/>
        <v>52520</v>
      </c>
      <c r="F14" s="14">
        <f t="shared" si="6"/>
        <v>53045.2</v>
      </c>
      <c r="G14" s="14">
        <f t="shared" si="6"/>
        <v>53575.652</v>
      </c>
      <c r="H14" s="14">
        <f t="shared" si="6"/>
        <v>54111.40852</v>
      </c>
      <c r="I14" s="14">
        <f t="shared" si="6"/>
        <v>54652.52261</v>
      </c>
      <c r="J14" s="14">
        <f t="shared" si="6"/>
        <v>55199.04783</v>
      </c>
      <c r="K14" s="14">
        <f t="shared" si="6"/>
        <v>55751.03831</v>
      </c>
      <c r="L14" s="14">
        <f t="shared" si="6"/>
        <v>56308.54869</v>
      </c>
      <c r="M14" s="14">
        <f t="shared" si="6"/>
        <v>56871.63418</v>
      </c>
      <c r="N14" s="14">
        <f t="shared" si="6"/>
        <v>57440.35052</v>
      </c>
      <c r="O14" s="14">
        <f t="shared" si="6"/>
        <v>58014.75403</v>
      </c>
      <c r="P14" s="14">
        <f t="shared" si="6"/>
        <v>58594.90157</v>
      </c>
      <c r="Q14" s="14">
        <f t="shared" si="6"/>
        <v>59180.85058</v>
      </c>
      <c r="R14" s="14">
        <f t="shared" si="6"/>
        <v>59772.65909</v>
      </c>
      <c r="S14" s="14">
        <f t="shared" si="6"/>
        <v>60370.38568</v>
      </c>
    </row>
    <row r="15">
      <c r="A15" s="7" t="str">
        <f t="shared" si="3"/>
        <v>Shuttles</v>
      </c>
      <c r="B15" s="14">
        <f t="shared" ref="B15:S15" si="7">B7</f>
        <v>12800</v>
      </c>
      <c r="C15" s="14">
        <f t="shared" si="7"/>
        <v>13120</v>
      </c>
      <c r="D15" s="14">
        <f t="shared" si="7"/>
        <v>13448</v>
      </c>
      <c r="E15" s="14">
        <f t="shared" si="7"/>
        <v>13784.2</v>
      </c>
      <c r="F15" s="14">
        <f t="shared" si="7"/>
        <v>14128.805</v>
      </c>
      <c r="G15" s="14">
        <f t="shared" si="7"/>
        <v>14482.02513</v>
      </c>
      <c r="H15" s="14">
        <f t="shared" si="7"/>
        <v>14844.07575</v>
      </c>
      <c r="I15" s="14">
        <f t="shared" si="7"/>
        <v>15215.17765</v>
      </c>
      <c r="J15" s="14">
        <f t="shared" si="7"/>
        <v>15595.55709</v>
      </c>
      <c r="K15" s="14">
        <f t="shared" si="7"/>
        <v>15985.44602</v>
      </c>
      <c r="L15" s="14">
        <f t="shared" si="7"/>
        <v>16385.08217</v>
      </c>
      <c r="M15" s="14">
        <f t="shared" si="7"/>
        <v>16794.70922</v>
      </c>
      <c r="N15" s="14">
        <f t="shared" si="7"/>
        <v>17214.57695</v>
      </c>
      <c r="O15" s="14">
        <f t="shared" si="7"/>
        <v>17644.94137</v>
      </c>
      <c r="P15" s="14">
        <f t="shared" si="7"/>
        <v>18086.06491</v>
      </c>
      <c r="Q15" s="14">
        <f t="shared" si="7"/>
        <v>18538.21653</v>
      </c>
      <c r="R15" s="14">
        <f t="shared" si="7"/>
        <v>19001.67194</v>
      </c>
      <c r="S15" s="14">
        <f t="shared" si="7"/>
        <v>19476.71374</v>
      </c>
    </row>
    <row r="16">
      <c r="A16" s="7" t="s">
        <v>46</v>
      </c>
      <c r="B16" s="14">
        <f t="shared" ref="B16:S16" si="8">SUM(B11:B15)</f>
        <v>29600</v>
      </c>
      <c r="C16" s="14">
        <f t="shared" si="8"/>
        <v>46972</v>
      </c>
      <c r="D16" s="14">
        <f t="shared" si="8"/>
        <v>139807.78</v>
      </c>
      <c r="E16" s="14">
        <f t="shared" si="8"/>
        <v>141579.3767</v>
      </c>
      <c r="F16" s="14">
        <f t="shared" si="8"/>
        <v>143376.3094</v>
      </c>
      <c r="G16" s="14">
        <f t="shared" si="8"/>
        <v>145198.996</v>
      </c>
      <c r="H16" s="14">
        <f t="shared" si="8"/>
        <v>147047.8628</v>
      </c>
      <c r="I16" s="14">
        <f t="shared" si="8"/>
        <v>148923.3436</v>
      </c>
      <c r="J16" s="14">
        <f t="shared" si="8"/>
        <v>150825.8809</v>
      </c>
      <c r="K16" s="14">
        <f t="shared" si="8"/>
        <v>152755.9255</v>
      </c>
      <c r="L16" s="14">
        <f t="shared" si="8"/>
        <v>154713.9365</v>
      </c>
      <c r="M16" s="14">
        <f t="shared" si="8"/>
        <v>156700.3823</v>
      </c>
      <c r="N16" s="14">
        <f t="shared" si="8"/>
        <v>158715.7399</v>
      </c>
      <c r="O16" s="14">
        <f t="shared" si="8"/>
        <v>160760.4956</v>
      </c>
      <c r="P16" s="14">
        <f t="shared" si="8"/>
        <v>162835.145</v>
      </c>
      <c r="Q16" s="14">
        <f t="shared" si="8"/>
        <v>164940.1933</v>
      </c>
      <c r="R16" s="14">
        <f t="shared" si="8"/>
        <v>167076.1555</v>
      </c>
      <c r="S16" s="14">
        <f t="shared" si="8"/>
        <v>169243.5564</v>
      </c>
    </row>
    <row r="17">
      <c r="A17" s="7"/>
      <c r="B17" s="7"/>
      <c r="C17" s="7"/>
      <c r="D17" s="7"/>
      <c r="E17" s="7"/>
      <c r="F17" s="7"/>
      <c r="G17" s="7"/>
      <c r="H17" s="7"/>
      <c r="I17" s="7"/>
      <c r="J17" s="7"/>
      <c r="K17" s="7"/>
      <c r="L17" s="7"/>
      <c r="M17" s="7"/>
      <c r="N17" s="7"/>
      <c r="O17" s="7"/>
      <c r="P17" s="7"/>
      <c r="Q17" s="7"/>
      <c r="R17" s="7"/>
      <c r="S17" s="7"/>
    </row>
    <row r="18">
      <c r="A18" s="7" t="s">
        <v>47</v>
      </c>
      <c r="B18" s="7"/>
      <c r="C18" s="7"/>
      <c r="D18" s="7"/>
      <c r="E18" s="7"/>
      <c r="F18" s="7"/>
      <c r="G18" s="7"/>
      <c r="H18" s="7"/>
      <c r="I18" s="7"/>
      <c r="J18" s="7"/>
      <c r="K18" s="7"/>
      <c r="L18" s="7"/>
      <c r="M18" s="7"/>
      <c r="N18" s="7"/>
      <c r="O18" s="7"/>
      <c r="P18" s="7"/>
      <c r="Q18" s="7"/>
      <c r="R18" s="7"/>
      <c r="S18" s="7"/>
    </row>
    <row r="19">
      <c r="A19" s="7" t="str">
        <f t="shared" ref="A19:A23" si="10">A11</f>
        <v>Bats</v>
      </c>
      <c r="B19" s="14">
        <f t="shared" ref="B19:B23" si="11">B3-B11</f>
        <v>40000</v>
      </c>
      <c r="C19" s="14">
        <f t="shared" ref="C19:S19" si="9">B19+C3-C11</f>
        <v>80400</v>
      </c>
      <c r="D19" s="14">
        <f t="shared" si="9"/>
        <v>81204</v>
      </c>
      <c r="E19" s="14">
        <f t="shared" si="9"/>
        <v>82016.04</v>
      </c>
      <c r="F19" s="14">
        <f t="shared" si="9"/>
        <v>82836.2004</v>
      </c>
      <c r="G19" s="14">
        <f t="shared" si="9"/>
        <v>83664.5624</v>
      </c>
      <c r="H19" s="14">
        <f t="shared" si="9"/>
        <v>84501.20803</v>
      </c>
      <c r="I19" s="14">
        <f t="shared" si="9"/>
        <v>85346.22011</v>
      </c>
      <c r="J19" s="14">
        <f t="shared" si="9"/>
        <v>86199.68231</v>
      </c>
      <c r="K19" s="14">
        <f t="shared" si="9"/>
        <v>87061.67913</v>
      </c>
      <c r="L19" s="14">
        <f t="shared" si="9"/>
        <v>87932.29592</v>
      </c>
      <c r="M19" s="14">
        <f t="shared" si="9"/>
        <v>88811.61888</v>
      </c>
      <c r="N19" s="14">
        <f t="shared" si="9"/>
        <v>89699.73507</v>
      </c>
      <c r="O19" s="14">
        <f t="shared" si="9"/>
        <v>90596.73242</v>
      </c>
      <c r="P19" s="14">
        <f t="shared" si="9"/>
        <v>91502.69975</v>
      </c>
      <c r="Q19" s="14">
        <f t="shared" si="9"/>
        <v>92417.72674</v>
      </c>
      <c r="R19" s="14">
        <f t="shared" si="9"/>
        <v>93341.90401</v>
      </c>
      <c r="S19" s="14">
        <f t="shared" si="9"/>
        <v>94275.32305</v>
      </c>
    </row>
    <row r="20">
      <c r="A20" s="7" t="str">
        <f t="shared" si="10"/>
        <v>Leather Balls</v>
      </c>
      <c r="B20" s="14">
        <f t="shared" si="11"/>
        <v>16800</v>
      </c>
      <c r="C20" s="14">
        <f t="shared" ref="C20:S20" si="12">B20+C4-C12</f>
        <v>17052</v>
      </c>
      <c r="D20" s="14">
        <f t="shared" si="12"/>
        <v>17307.78</v>
      </c>
      <c r="E20" s="14">
        <f t="shared" si="12"/>
        <v>17567.3967</v>
      </c>
      <c r="F20" s="14">
        <f t="shared" si="12"/>
        <v>17830.90765</v>
      </c>
      <c r="G20" s="14">
        <f t="shared" si="12"/>
        <v>18098.37127</v>
      </c>
      <c r="H20" s="14">
        <f t="shared" si="12"/>
        <v>18369.84683</v>
      </c>
      <c r="I20" s="14">
        <f t="shared" si="12"/>
        <v>18645.39454</v>
      </c>
      <c r="J20" s="14">
        <f t="shared" si="12"/>
        <v>18925.07545</v>
      </c>
      <c r="K20" s="14">
        <f t="shared" si="12"/>
        <v>19208.95159</v>
      </c>
      <c r="L20" s="14">
        <f t="shared" si="12"/>
        <v>19497.08586</v>
      </c>
      <c r="M20" s="14">
        <f t="shared" si="12"/>
        <v>19789.54215</v>
      </c>
      <c r="N20" s="14">
        <f t="shared" si="12"/>
        <v>20086.38528</v>
      </c>
      <c r="O20" s="14">
        <f t="shared" si="12"/>
        <v>20387.68106</v>
      </c>
      <c r="P20" s="14">
        <f t="shared" si="12"/>
        <v>20693.49628</v>
      </c>
      <c r="Q20" s="14">
        <f t="shared" si="12"/>
        <v>21003.89872</v>
      </c>
      <c r="R20" s="14">
        <f t="shared" si="12"/>
        <v>21318.9572</v>
      </c>
      <c r="S20" s="14">
        <f t="shared" si="12"/>
        <v>21638.74156</v>
      </c>
    </row>
    <row r="21">
      <c r="A21" s="7" t="str">
        <f t="shared" si="10"/>
        <v>Tennis Balls</v>
      </c>
      <c r="B21" s="14">
        <f t="shared" si="11"/>
        <v>0</v>
      </c>
      <c r="C21" s="14">
        <f t="shared" ref="C21:S21" si="13">B21+C5-C13</f>
        <v>0</v>
      </c>
      <c r="D21" s="14">
        <f t="shared" si="13"/>
        <v>0</v>
      </c>
      <c r="E21" s="14">
        <f t="shared" si="13"/>
        <v>0</v>
      </c>
      <c r="F21" s="14">
        <f t="shared" si="13"/>
        <v>0</v>
      </c>
      <c r="G21" s="14">
        <f t="shared" si="13"/>
        <v>0</v>
      </c>
      <c r="H21" s="14">
        <f t="shared" si="13"/>
        <v>0</v>
      </c>
      <c r="I21" s="14">
        <f t="shared" si="13"/>
        <v>0</v>
      </c>
      <c r="J21" s="14">
        <f t="shared" si="13"/>
        <v>0</v>
      </c>
      <c r="K21" s="14">
        <f t="shared" si="13"/>
        <v>0</v>
      </c>
      <c r="L21" s="14">
        <f t="shared" si="13"/>
        <v>0</v>
      </c>
      <c r="M21" s="14">
        <f t="shared" si="13"/>
        <v>0</v>
      </c>
      <c r="N21" s="14">
        <f t="shared" si="13"/>
        <v>0</v>
      </c>
      <c r="O21" s="14">
        <f t="shared" si="13"/>
        <v>0</v>
      </c>
      <c r="P21" s="14">
        <f t="shared" si="13"/>
        <v>0</v>
      </c>
      <c r="Q21" s="14">
        <f t="shared" si="13"/>
        <v>0</v>
      </c>
      <c r="R21" s="14">
        <f t="shared" si="13"/>
        <v>0</v>
      </c>
      <c r="S21" s="14">
        <f t="shared" si="13"/>
        <v>0</v>
      </c>
    </row>
    <row r="22">
      <c r="A22" s="7" t="str">
        <f t="shared" si="10"/>
        <v>Rackets</v>
      </c>
      <c r="B22" s="14">
        <f t="shared" si="11"/>
        <v>52000</v>
      </c>
      <c r="C22" s="14">
        <f t="shared" ref="C22:S22" si="14">B22+C6-C14</f>
        <v>104520</v>
      </c>
      <c r="D22" s="14">
        <f t="shared" si="14"/>
        <v>105565.2</v>
      </c>
      <c r="E22" s="14">
        <f t="shared" si="14"/>
        <v>106620.852</v>
      </c>
      <c r="F22" s="14">
        <f t="shared" si="14"/>
        <v>107687.0605</v>
      </c>
      <c r="G22" s="14">
        <f t="shared" si="14"/>
        <v>108763.9311</v>
      </c>
      <c r="H22" s="14">
        <f t="shared" si="14"/>
        <v>109851.5704</v>
      </c>
      <c r="I22" s="14">
        <f t="shared" si="14"/>
        <v>110950.0861</v>
      </c>
      <c r="J22" s="14">
        <f t="shared" si="14"/>
        <v>112059.587</v>
      </c>
      <c r="K22" s="14">
        <f t="shared" si="14"/>
        <v>113180.1829</v>
      </c>
      <c r="L22" s="14">
        <f t="shared" si="14"/>
        <v>114311.9847</v>
      </c>
      <c r="M22" s="14">
        <f t="shared" si="14"/>
        <v>115455.1045</v>
      </c>
      <c r="N22" s="14">
        <f t="shared" si="14"/>
        <v>116609.6556</v>
      </c>
      <c r="O22" s="14">
        <f t="shared" si="14"/>
        <v>117775.7521</v>
      </c>
      <c r="P22" s="14">
        <f t="shared" si="14"/>
        <v>118953.5097</v>
      </c>
      <c r="Q22" s="14">
        <f t="shared" si="14"/>
        <v>120143.0448</v>
      </c>
      <c r="R22" s="14">
        <f t="shared" si="14"/>
        <v>121344.4752</v>
      </c>
      <c r="S22" s="14">
        <f t="shared" si="14"/>
        <v>122557.92</v>
      </c>
    </row>
    <row r="23">
      <c r="A23" s="7" t="str">
        <f t="shared" si="10"/>
        <v>Shuttles</v>
      </c>
      <c r="B23" s="14">
        <f t="shared" si="11"/>
        <v>0</v>
      </c>
      <c r="C23" s="14">
        <f t="shared" ref="C23:S23" si="15">B23+C7-C15</f>
        <v>0</v>
      </c>
      <c r="D23" s="14">
        <f t="shared" si="15"/>
        <v>0</v>
      </c>
      <c r="E23" s="14">
        <f t="shared" si="15"/>
        <v>0</v>
      </c>
      <c r="F23" s="14">
        <f t="shared" si="15"/>
        <v>0</v>
      </c>
      <c r="G23" s="14">
        <f t="shared" si="15"/>
        <v>0</v>
      </c>
      <c r="H23" s="14">
        <f t="shared" si="15"/>
        <v>0</v>
      </c>
      <c r="I23" s="14">
        <f t="shared" si="15"/>
        <v>0</v>
      </c>
      <c r="J23" s="14">
        <f t="shared" si="15"/>
        <v>0</v>
      </c>
      <c r="K23" s="14">
        <f t="shared" si="15"/>
        <v>0</v>
      </c>
      <c r="L23" s="14">
        <f t="shared" si="15"/>
        <v>0</v>
      </c>
      <c r="M23" s="14">
        <f t="shared" si="15"/>
        <v>0</v>
      </c>
      <c r="N23" s="14">
        <f t="shared" si="15"/>
        <v>0</v>
      </c>
      <c r="O23" s="14">
        <f t="shared" si="15"/>
        <v>0</v>
      </c>
      <c r="P23" s="14">
        <f t="shared" si="15"/>
        <v>0</v>
      </c>
      <c r="Q23" s="14">
        <f t="shared" si="15"/>
        <v>0</v>
      </c>
      <c r="R23" s="14">
        <f t="shared" si="15"/>
        <v>0</v>
      </c>
      <c r="S23" s="14">
        <f t="shared" si="15"/>
        <v>0</v>
      </c>
    </row>
    <row r="24">
      <c r="A24" s="7" t="s">
        <v>48</v>
      </c>
      <c r="B24" s="14">
        <f t="shared" ref="B24:S24" si="16">SUM(B19:B23)</f>
        <v>108800</v>
      </c>
      <c r="C24" s="14">
        <f t="shared" si="16"/>
        <v>201972</v>
      </c>
      <c r="D24" s="14">
        <f t="shared" si="16"/>
        <v>204076.98</v>
      </c>
      <c r="E24" s="14">
        <f t="shared" si="16"/>
        <v>206204.2887</v>
      </c>
      <c r="F24" s="14">
        <f t="shared" si="16"/>
        <v>208354.1686</v>
      </c>
      <c r="G24" s="14">
        <f t="shared" si="16"/>
        <v>210526.8648</v>
      </c>
      <c r="H24" s="14">
        <f t="shared" si="16"/>
        <v>212722.6253</v>
      </c>
      <c r="I24" s="14">
        <f t="shared" si="16"/>
        <v>214941.7008</v>
      </c>
      <c r="J24" s="14">
        <f t="shared" si="16"/>
        <v>217184.3448</v>
      </c>
      <c r="K24" s="14">
        <f t="shared" si="16"/>
        <v>219450.8136</v>
      </c>
      <c r="L24" s="14">
        <f t="shared" si="16"/>
        <v>221741.3665</v>
      </c>
      <c r="M24" s="14">
        <f t="shared" si="16"/>
        <v>224056.2656</v>
      </c>
      <c r="N24" s="14">
        <f t="shared" si="16"/>
        <v>226395.7759</v>
      </c>
      <c r="O24" s="14">
        <f t="shared" si="16"/>
        <v>228760.1656</v>
      </c>
      <c r="P24" s="14">
        <f t="shared" si="16"/>
        <v>231149.7057</v>
      </c>
      <c r="Q24" s="14">
        <f t="shared" si="16"/>
        <v>233564.6702</v>
      </c>
      <c r="R24" s="14">
        <f t="shared" si="16"/>
        <v>236005.3364</v>
      </c>
      <c r="S24" s="14">
        <f t="shared" si="16"/>
        <v>238471.9846</v>
      </c>
    </row>
    <row r="25">
      <c r="A25" s="7"/>
      <c r="B25" s="7"/>
      <c r="C25" s="7"/>
      <c r="D25" s="7"/>
      <c r="E25" s="7"/>
      <c r="F25" s="7"/>
      <c r="G25" s="7"/>
      <c r="H25" s="7"/>
      <c r="I25" s="7"/>
      <c r="J25" s="7"/>
      <c r="K25" s="7"/>
      <c r="L25" s="7"/>
      <c r="M25" s="7"/>
      <c r="N25" s="7"/>
      <c r="O25" s="7"/>
      <c r="P25" s="7"/>
      <c r="Q25" s="7"/>
      <c r="R25" s="7"/>
      <c r="S25" s="7"/>
    </row>
    <row r="26">
      <c r="A26" s="7"/>
      <c r="B26" s="7"/>
      <c r="C26" s="7"/>
      <c r="D26" s="7"/>
      <c r="E26" s="7"/>
      <c r="F26" s="7"/>
      <c r="G26" s="7"/>
      <c r="H26" s="7"/>
      <c r="I26" s="7"/>
      <c r="J26" s="7"/>
      <c r="K26" s="7"/>
      <c r="L26" s="7"/>
      <c r="M26" s="7"/>
      <c r="N26" s="7"/>
      <c r="O26" s="7"/>
      <c r="P26" s="7"/>
      <c r="Q26" s="7"/>
      <c r="R26" s="7"/>
      <c r="S26"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13"/>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7" t="s">
        <v>49</v>
      </c>
      <c r="B2" s="7"/>
      <c r="C2" s="7"/>
      <c r="D2" s="7"/>
      <c r="E2" s="7"/>
      <c r="F2" s="7"/>
      <c r="G2" s="7"/>
      <c r="H2" s="7"/>
      <c r="I2" s="7"/>
      <c r="J2" s="7"/>
      <c r="K2" s="7"/>
      <c r="L2" s="7"/>
      <c r="M2" s="7"/>
      <c r="N2" s="7"/>
      <c r="O2" s="7"/>
      <c r="P2" s="7"/>
      <c r="Q2" s="7"/>
      <c r="R2" s="7"/>
      <c r="S2" s="7"/>
    </row>
    <row r="3">
      <c r="A3" s="7" t="s">
        <v>12</v>
      </c>
      <c r="B3" s="8">
        <v>0.0</v>
      </c>
      <c r="C3" s="8">
        <f t="shared" ref="C3:S3" si="1">B17</f>
        <v>5</v>
      </c>
      <c r="D3" s="13">
        <f t="shared" si="1"/>
        <v>9.675</v>
      </c>
      <c r="E3" s="13">
        <f t="shared" si="1"/>
        <v>14.016125</v>
      </c>
      <c r="F3" s="13">
        <f t="shared" si="1"/>
        <v>18.01432688</v>
      </c>
      <c r="G3" s="13">
        <f t="shared" si="1"/>
        <v>21.66038138</v>
      </c>
      <c r="H3" s="13">
        <f t="shared" si="1"/>
        <v>24.94488509</v>
      </c>
      <c r="I3" s="13">
        <f t="shared" si="1"/>
        <v>27.85825235</v>
      </c>
      <c r="J3" s="13">
        <f t="shared" si="1"/>
        <v>30.39071205</v>
      </c>
      <c r="K3" s="13">
        <f t="shared" si="1"/>
        <v>32.5323045</v>
      </c>
      <c r="L3" s="13">
        <f t="shared" si="1"/>
        <v>34.27287816</v>
      </c>
      <c r="M3" s="13">
        <f t="shared" si="1"/>
        <v>35.60208632</v>
      </c>
      <c r="N3" s="13">
        <f t="shared" si="1"/>
        <v>36.50938375</v>
      </c>
      <c r="O3" s="13">
        <f t="shared" si="1"/>
        <v>36.9840233</v>
      </c>
      <c r="P3" s="13">
        <f t="shared" si="1"/>
        <v>37.01505243</v>
      </c>
      <c r="Q3" s="13">
        <f t="shared" si="1"/>
        <v>36.59130969</v>
      </c>
      <c r="R3" s="13">
        <f t="shared" si="1"/>
        <v>35.70142112</v>
      </c>
      <c r="S3" s="13">
        <f t="shared" si="1"/>
        <v>34.33379664</v>
      </c>
    </row>
    <row r="4">
      <c r="A4" s="7" t="s">
        <v>13</v>
      </c>
      <c r="B4" s="8">
        <v>0.0</v>
      </c>
      <c r="C4" s="8">
        <f t="shared" ref="C4:S4" si="2">B18</f>
        <v>10</v>
      </c>
      <c r="D4" s="13">
        <f t="shared" si="2"/>
        <v>19.15</v>
      </c>
      <c r="E4" s="13">
        <f t="shared" si="2"/>
        <v>27.41725</v>
      </c>
      <c r="F4" s="13">
        <f t="shared" si="2"/>
        <v>34.76810875</v>
      </c>
      <c r="G4" s="13">
        <f t="shared" si="2"/>
        <v>41.16802238</v>
      </c>
      <c r="H4" s="13">
        <f t="shared" si="2"/>
        <v>46.58150256</v>
      </c>
      <c r="I4" s="13">
        <f t="shared" si="2"/>
        <v>50.97210413</v>
      </c>
      <c r="J4" s="13">
        <f t="shared" si="2"/>
        <v>54.30240231</v>
      </c>
      <c r="K4" s="13">
        <f t="shared" si="2"/>
        <v>56.5339693</v>
      </c>
      <c r="L4" s="13">
        <f t="shared" si="2"/>
        <v>57.6273504</v>
      </c>
      <c r="M4" s="13">
        <f t="shared" si="2"/>
        <v>57.54203966</v>
      </c>
      <c r="N4" s="13">
        <f t="shared" si="2"/>
        <v>56.23645484</v>
      </c>
      <c r="O4" s="13">
        <f t="shared" si="2"/>
        <v>53.66791193</v>
      </c>
      <c r="P4" s="13">
        <f t="shared" si="2"/>
        <v>49.79259909</v>
      </c>
      <c r="Q4" s="13">
        <f t="shared" si="2"/>
        <v>44.56554992</v>
      </c>
      <c r="R4" s="13">
        <f t="shared" si="2"/>
        <v>37.94061625</v>
      </c>
      <c r="S4" s="13">
        <f t="shared" si="2"/>
        <v>29.87044024</v>
      </c>
    </row>
    <row r="5">
      <c r="A5" s="7" t="s">
        <v>14</v>
      </c>
      <c r="B5" s="8">
        <v>0.0</v>
      </c>
      <c r="C5" s="8">
        <f t="shared" ref="C5:S5" si="3">B19</f>
        <v>20</v>
      </c>
      <c r="D5" s="13">
        <f t="shared" si="3"/>
        <v>38.3</v>
      </c>
      <c r="E5" s="13">
        <f t="shared" si="3"/>
        <v>54.8345</v>
      </c>
      <c r="F5" s="13">
        <f t="shared" si="3"/>
        <v>69.5362175</v>
      </c>
      <c r="G5" s="13">
        <f t="shared" si="3"/>
        <v>82.33604476</v>
      </c>
      <c r="H5" s="13">
        <f t="shared" si="3"/>
        <v>93.16300511</v>
      </c>
      <c r="I5" s="13">
        <f t="shared" si="3"/>
        <v>101.9442083</v>
      </c>
      <c r="J5" s="13">
        <f t="shared" si="3"/>
        <v>108.6048046</v>
      </c>
      <c r="K5" s="13">
        <f t="shared" si="3"/>
        <v>113.0679386</v>
      </c>
      <c r="L5" s="13">
        <f t="shared" si="3"/>
        <v>115.2547008</v>
      </c>
      <c r="M5" s="13">
        <f t="shared" si="3"/>
        <v>115.0840793</v>
      </c>
      <c r="N5" s="13">
        <f t="shared" si="3"/>
        <v>112.4729097</v>
      </c>
      <c r="O5" s="13">
        <f t="shared" si="3"/>
        <v>107.3358239</v>
      </c>
      <c r="P5" s="13">
        <f t="shared" si="3"/>
        <v>99.58519817</v>
      </c>
      <c r="Q5" s="13">
        <f t="shared" si="3"/>
        <v>89.13109984</v>
      </c>
      <c r="R5" s="13">
        <f t="shared" si="3"/>
        <v>75.8812325</v>
      </c>
      <c r="S5" s="13">
        <f t="shared" si="3"/>
        <v>59.74088048</v>
      </c>
    </row>
    <row r="6">
      <c r="A6" s="7" t="s">
        <v>15</v>
      </c>
      <c r="B6" s="8">
        <v>0.0</v>
      </c>
      <c r="C6" s="8">
        <f t="shared" ref="C6:S6" si="4">B20</f>
        <v>10</v>
      </c>
      <c r="D6" s="13">
        <f t="shared" si="4"/>
        <v>19.35</v>
      </c>
      <c r="E6" s="13">
        <f t="shared" si="4"/>
        <v>28.03225</v>
      </c>
      <c r="F6" s="13">
        <f t="shared" si="4"/>
        <v>36.02865375</v>
      </c>
      <c r="G6" s="13">
        <f t="shared" si="4"/>
        <v>43.32076276</v>
      </c>
      <c r="H6" s="13">
        <f t="shared" si="4"/>
        <v>49.88977019</v>
      </c>
      <c r="I6" s="13">
        <f t="shared" si="4"/>
        <v>55.71650469</v>
      </c>
      <c r="J6" s="13">
        <f t="shared" si="4"/>
        <v>60.7814241</v>
      </c>
      <c r="K6" s="13">
        <f t="shared" si="4"/>
        <v>65.06460901</v>
      </c>
      <c r="L6" s="13">
        <f t="shared" si="4"/>
        <v>68.54575633</v>
      </c>
      <c r="M6" s="13">
        <f t="shared" si="4"/>
        <v>71.20417264</v>
      </c>
      <c r="N6" s="13">
        <f t="shared" si="4"/>
        <v>73.0187675</v>
      </c>
      <c r="O6" s="13">
        <f t="shared" si="4"/>
        <v>73.9680466</v>
      </c>
      <c r="P6" s="13">
        <f t="shared" si="4"/>
        <v>74.03010486</v>
      </c>
      <c r="Q6" s="13">
        <f t="shared" si="4"/>
        <v>73.18261938</v>
      </c>
      <c r="R6" s="13">
        <f t="shared" si="4"/>
        <v>71.40284224</v>
      </c>
      <c r="S6" s="13">
        <f t="shared" si="4"/>
        <v>68.66759328</v>
      </c>
    </row>
    <row r="7">
      <c r="A7" s="7" t="s">
        <v>16</v>
      </c>
      <c r="B7" s="8">
        <v>0.0</v>
      </c>
      <c r="C7" s="8">
        <f t="shared" ref="C7:S7" si="5">B21</f>
        <v>40</v>
      </c>
      <c r="D7" s="13">
        <f t="shared" si="5"/>
        <v>78</v>
      </c>
      <c r="E7" s="13">
        <f t="shared" si="5"/>
        <v>113.86</v>
      </c>
      <c r="F7" s="13">
        <f t="shared" si="5"/>
        <v>147.4338</v>
      </c>
      <c r="G7" s="13">
        <f t="shared" si="5"/>
        <v>178.568764</v>
      </c>
      <c r="H7" s="13">
        <f t="shared" si="5"/>
        <v>207.1055757</v>
      </c>
      <c r="I7" s="13">
        <f t="shared" si="5"/>
        <v>232.8779854</v>
      </c>
      <c r="J7" s="13">
        <f t="shared" si="5"/>
        <v>255.7125485</v>
      </c>
      <c r="K7" s="13">
        <f t="shared" si="5"/>
        <v>275.4283541</v>
      </c>
      <c r="L7" s="13">
        <f t="shared" si="5"/>
        <v>291.8367445</v>
      </c>
      <c r="M7" s="13">
        <f t="shared" si="5"/>
        <v>304.7410252</v>
      </c>
      <c r="N7" s="13">
        <f t="shared" si="5"/>
        <v>313.9361638</v>
      </c>
      <c r="O7" s="13">
        <f t="shared" si="5"/>
        <v>319.2084792</v>
      </c>
      <c r="P7" s="13">
        <f t="shared" si="5"/>
        <v>320.3353198</v>
      </c>
      <c r="Q7" s="13">
        <f t="shared" si="5"/>
        <v>317.0847303</v>
      </c>
      <c r="R7" s="13">
        <f t="shared" si="5"/>
        <v>309.2151069</v>
      </c>
      <c r="S7" s="13">
        <f t="shared" si="5"/>
        <v>296.4748407</v>
      </c>
    </row>
    <row r="8">
      <c r="A8" s="7"/>
      <c r="B8" s="7"/>
      <c r="C8" s="7"/>
      <c r="D8" s="7"/>
      <c r="E8" s="7"/>
      <c r="F8" s="7"/>
      <c r="G8" s="7"/>
      <c r="H8" s="7"/>
      <c r="I8" s="7"/>
      <c r="J8" s="7"/>
      <c r="K8" s="7"/>
      <c r="L8" s="7"/>
      <c r="M8" s="7"/>
      <c r="N8" s="7"/>
      <c r="O8" s="7"/>
      <c r="P8" s="7"/>
      <c r="Q8" s="7"/>
      <c r="R8" s="7"/>
      <c r="S8" s="7"/>
    </row>
    <row r="9">
      <c r="A9" s="7" t="s">
        <v>50</v>
      </c>
      <c r="B9" s="7"/>
      <c r="C9" s="7"/>
      <c r="D9" s="7"/>
      <c r="E9" s="7"/>
      <c r="F9" s="7"/>
      <c r="G9" s="7"/>
      <c r="H9" s="7"/>
      <c r="I9" s="7"/>
      <c r="J9" s="7"/>
      <c r="K9" s="7"/>
      <c r="L9" s="7"/>
      <c r="M9" s="7"/>
      <c r="N9" s="7"/>
      <c r="O9" s="7"/>
      <c r="P9" s="7"/>
      <c r="Q9" s="7"/>
      <c r="R9" s="7"/>
      <c r="S9" s="7"/>
    </row>
    <row r="10">
      <c r="A10" s="7" t="s">
        <v>12</v>
      </c>
      <c r="B10" s="8">
        <f>'Calcs-1'!B10-'Calcs-1'!B3</f>
        <v>5</v>
      </c>
      <c r="C10" s="13">
        <f>'Calcs-1'!C10-'Calcs-1'!C3</f>
        <v>4.675</v>
      </c>
      <c r="D10" s="13">
        <f>'Calcs-1'!D10-'Calcs-1'!D3</f>
        <v>4.341125</v>
      </c>
      <c r="E10" s="13">
        <f>'Calcs-1'!E10-'Calcs-1'!E3</f>
        <v>3.998201875</v>
      </c>
      <c r="F10" s="13">
        <f>'Calcs-1'!F10-'Calcs-1'!F3</f>
        <v>3.646054503</v>
      </c>
      <c r="G10" s="13">
        <f>'Calcs-1'!G10-'Calcs-1'!G3</f>
        <v>3.284503717</v>
      </c>
      <c r="H10" s="13">
        <f>'Calcs-1'!H10-'Calcs-1'!H3</f>
        <v>2.913367252</v>
      </c>
      <c r="I10" s="13">
        <f>'Calcs-1'!I10-'Calcs-1'!I3</f>
        <v>2.532459701</v>
      </c>
      <c r="J10" s="13">
        <f>'Calcs-1'!J10-'Calcs-1'!J3</f>
        <v>2.141592456</v>
      </c>
      <c r="K10" s="13">
        <f>'Calcs-1'!K10-'Calcs-1'!K3</f>
        <v>1.74057366</v>
      </c>
      <c r="L10" s="13">
        <f>'Calcs-1'!L10-'Calcs-1'!L3</f>
        <v>1.329208156</v>
      </c>
      <c r="M10" s="13">
        <f>'Calcs-1'!M10-'Calcs-1'!M3</f>
        <v>0.9072974282</v>
      </c>
      <c r="N10" s="13">
        <f>'Calcs-1'!N10-'Calcs-1'!N3</f>
        <v>0.4746395509</v>
      </c>
      <c r="O10" s="13">
        <f>'Calcs-1'!O10-'Calcs-1'!O3</f>
        <v>0.03102913215</v>
      </c>
      <c r="P10" s="13">
        <f>'Calcs-1'!P10-'Calcs-1'!P3</f>
        <v>-0.423742743</v>
      </c>
      <c r="Q10" s="13">
        <f>'Calcs-1'!Q10-'Calcs-1'!Q3</f>
        <v>-0.8898885695</v>
      </c>
      <c r="R10" s="13">
        <f>'Calcs-1'!R10-'Calcs-1'!R3</f>
        <v>-1.36762448</v>
      </c>
      <c r="S10" s="13">
        <f>'Calcs-1'!S10-'Calcs-1'!S3</f>
        <v>-1.857170305</v>
      </c>
    </row>
    <row r="11">
      <c r="A11" s="7" t="s">
        <v>13</v>
      </c>
      <c r="B11" s="8">
        <f>'Calcs-1'!B11-'Calcs-1'!B4</f>
        <v>10</v>
      </c>
      <c r="C11" s="13">
        <f>'Calcs-1'!C11-'Calcs-1'!C4</f>
        <v>9.15</v>
      </c>
      <c r="D11" s="13">
        <f>'Calcs-1'!D11-'Calcs-1'!D4</f>
        <v>8.26725</v>
      </c>
      <c r="E11" s="13">
        <f>'Calcs-1'!E11-'Calcs-1'!E4</f>
        <v>7.35085875</v>
      </c>
      <c r="F11" s="13">
        <f>'Calcs-1'!F11-'Calcs-1'!F4</f>
        <v>6.399913631</v>
      </c>
      <c r="G11" s="13">
        <f>'Calcs-1'!G11-'Calcs-1'!G4</f>
        <v>5.413480176</v>
      </c>
      <c r="H11" s="13">
        <f>'Calcs-1'!H11-'Calcs-1'!H4</f>
        <v>4.390601575</v>
      </c>
      <c r="I11" s="13">
        <f>'Calcs-1'!I11-'Calcs-1'!I4</f>
        <v>3.33029818</v>
      </c>
      <c r="J11" s="13">
        <f>'Calcs-1'!J11-'Calcs-1'!J4</f>
        <v>2.231566985</v>
      </c>
      <c r="K11" s="13">
        <f>'Calcs-1'!K11-'Calcs-1'!K4</f>
        <v>1.093381108</v>
      </c>
      <c r="L11" s="13">
        <f>'Calcs-1'!L11-'Calcs-1'!L4</f>
        <v>-0.08531074367</v>
      </c>
      <c r="M11" s="13">
        <f>'Calcs-1'!M11-'Calcs-1'!M4</f>
        <v>-1.305584825</v>
      </c>
      <c r="N11" s="13">
        <f>'Calcs-1'!N11-'Calcs-1'!N4</f>
        <v>-2.568542906</v>
      </c>
      <c r="O11" s="13">
        <f>'Calcs-1'!O11-'Calcs-1'!O4</f>
        <v>-3.875312844</v>
      </c>
      <c r="P11" s="13">
        <f>'Calcs-1'!P11-'Calcs-1'!P4</f>
        <v>-5.227049167</v>
      </c>
      <c r="Q11" s="13">
        <f>'Calcs-1'!Q11-'Calcs-1'!Q4</f>
        <v>-6.624933667</v>
      </c>
      <c r="R11" s="13">
        <f>'Calcs-1'!R11-'Calcs-1'!R4</f>
        <v>-8.070176011</v>
      </c>
      <c r="S11" s="13">
        <f>'Calcs-1'!S11-'Calcs-1'!S4</f>
        <v>-9.564014356</v>
      </c>
    </row>
    <row r="12">
      <c r="A12" s="7" t="s">
        <v>14</v>
      </c>
      <c r="B12" s="8">
        <f>'Calcs-1'!B12-'Calcs-1'!B5</f>
        <v>20</v>
      </c>
      <c r="C12" s="13">
        <f>'Calcs-1'!C12-'Calcs-1'!C5</f>
        <v>18.3</v>
      </c>
      <c r="D12" s="13">
        <f>'Calcs-1'!D12-'Calcs-1'!D5</f>
        <v>16.5345</v>
      </c>
      <c r="E12" s="13">
        <f>'Calcs-1'!E12-'Calcs-1'!E5</f>
        <v>14.7017175</v>
      </c>
      <c r="F12" s="13">
        <f>'Calcs-1'!F12-'Calcs-1'!F5</f>
        <v>12.79982726</v>
      </c>
      <c r="G12" s="13">
        <f>'Calcs-1'!G12-'Calcs-1'!G5</f>
        <v>10.82696035</v>
      </c>
      <c r="H12" s="13">
        <f>'Calcs-1'!H12-'Calcs-1'!H5</f>
        <v>8.78120315</v>
      </c>
      <c r="I12" s="13">
        <f>'Calcs-1'!I12-'Calcs-1'!I5</f>
        <v>6.660596359</v>
      </c>
      <c r="J12" s="13">
        <f>'Calcs-1'!J12-'Calcs-1'!J5</f>
        <v>4.463133969</v>
      </c>
      <c r="K12" s="13">
        <f>'Calcs-1'!K12-'Calcs-1'!K5</f>
        <v>2.186762217</v>
      </c>
      <c r="L12" s="13">
        <f>'Calcs-1'!L12-'Calcs-1'!L5</f>
        <v>-0.1706214873</v>
      </c>
      <c r="M12" s="13">
        <f>'Calcs-1'!M12-'Calcs-1'!M5</f>
        <v>-2.61116965</v>
      </c>
      <c r="N12" s="13">
        <f>'Calcs-1'!N12-'Calcs-1'!N5</f>
        <v>-5.137085811</v>
      </c>
      <c r="O12" s="13">
        <f>'Calcs-1'!O12-'Calcs-1'!O5</f>
        <v>-7.750625687</v>
      </c>
      <c r="P12" s="13">
        <f>'Calcs-1'!P12-'Calcs-1'!P5</f>
        <v>-10.45409833</v>
      </c>
      <c r="Q12" s="13">
        <f>'Calcs-1'!Q12-'Calcs-1'!Q5</f>
        <v>-13.24986733</v>
      </c>
      <c r="R12" s="13">
        <f>'Calcs-1'!R12-'Calcs-1'!R5</f>
        <v>-16.14035202</v>
      </c>
      <c r="S12" s="13">
        <f>'Calcs-1'!S12-'Calcs-1'!S5</f>
        <v>-19.12802871</v>
      </c>
    </row>
    <row r="13">
      <c r="A13" s="7" t="s">
        <v>15</v>
      </c>
      <c r="B13" s="8">
        <f>'Calcs-1'!B13-'Calcs-1'!B6</f>
        <v>10</v>
      </c>
      <c r="C13" s="13">
        <f>'Calcs-1'!C13-'Calcs-1'!C6</f>
        <v>9.35</v>
      </c>
      <c r="D13" s="13">
        <f>'Calcs-1'!D13-'Calcs-1'!D6</f>
        <v>8.68225</v>
      </c>
      <c r="E13" s="13">
        <f>'Calcs-1'!E13-'Calcs-1'!E6</f>
        <v>7.99640375</v>
      </c>
      <c r="F13" s="13">
        <f>'Calcs-1'!F13-'Calcs-1'!F6</f>
        <v>7.292109006</v>
      </c>
      <c r="G13" s="13">
        <f>'Calcs-1'!G13-'Calcs-1'!G6</f>
        <v>6.569007433</v>
      </c>
      <c r="H13" s="13">
        <f>'Calcs-1'!H13-'Calcs-1'!H6</f>
        <v>5.826734505</v>
      </c>
      <c r="I13" s="13">
        <f>'Calcs-1'!I13-'Calcs-1'!I6</f>
        <v>5.064919402</v>
      </c>
      <c r="J13" s="13">
        <f>'Calcs-1'!J13-'Calcs-1'!J6</f>
        <v>4.283184911</v>
      </c>
      <c r="K13" s="13">
        <f>'Calcs-1'!K13-'Calcs-1'!K6</f>
        <v>3.48114732</v>
      </c>
      <c r="L13" s="13">
        <f>'Calcs-1'!L13-'Calcs-1'!L6</f>
        <v>2.658416312</v>
      </c>
      <c r="M13" s="13">
        <f>'Calcs-1'!M13-'Calcs-1'!M6</f>
        <v>1.814594856</v>
      </c>
      <c r="N13" s="13">
        <f>'Calcs-1'!N13-'Calcs-1'!N6</f>
        <v>0.9492791019</v>
      </c>
      <c r="O13" s="13">
        <f>'Calcs-1'!O13-'Calcs-1'!O6</f>
        <v>0.06205826431</v>
      </c>
      <c r="P13" s="13">
        <f>'Calcs-1'!P13-'Calcs-1'!P6</f>
        <v>-0.8474854861</v>
      </c>
      <c r="Q13" s="13">
        <f>'Calcs-1'!Q13-'Calcs-1'!Q6</f>
        <v>-1.779777139</v>
      </c>
      <c r="R13" s="13">
        <f>'Calcs-1'!R13-'Calcs-1'!R6</f>
        <v>-2.73524896</v>
      </c>
      <c r="S13" s="13">
        <f>'Calcs-1'!S13-'Calcs-1'!S6</f>
        <v>-3.714340611</v>
      </c>
    </row>
    <row r="14">
      <c r="A14" s="7" t="s">
        <v>16</v>
      </c>
      <c r="B14" s="8">
        <f>'Calcs-1'!B14-'Calcs-1'!B7</f>
        <v>40</v>
      </c>
      <c r="C14" s="13">
        <f>'Calcs-1'!C14-'Calcs-1'!C7</f>
        <v>38</v>
      </c>
      <c r="D14" s="13">
        <f>'Calcs-1'!D14-'Calcs-1'!D7</f>
        <v>35.86</v>
      </c>
      <c r="E14" s="13">
        <f>'Calcs-1'!E14-'Calcs-1'!E7</f>
        <v>33.5738</v>
      </c>
      <c r="F14" s="13">
        <f>'Calcs-1'!F14-'Calcs-1'!F7</f>
        <v>31.134964</v>
      </c>
      <c r="G14" s="13">
        <f>'Calcs-1'!G14-'Calcs-1'!G7</f>
        <v>28.53681167</v>
      </c>
      <c r="H14" s="13">
        <f>'Calcs-1'!H14-'Calcs-1'!H7</f>
        <v>25.77240974</v>
      </c>
      <c r="I14" s="13">
        <f>'Calcs-1'!I14-'Calcs-1'!I7</f>
        <v>22.83456309</v>
      </c>
      <c r="J14" s="13">
        <f>'Calcs-1'!J14-'Calcs-1'!J7</f>
        <v>19.71580557</v>
      </c>
      <c r="K14" s="13">
        <f>'Calcs-1'!K14-'Calcs-1'!K7</f>
        <v>16.40839047</v>
      </c>
      <c r="L14" s="13">
        <f>'Calcs-1'!L14-'Calcs-1'!L7</f>
        <v>12.90428068</v>
      </c>
      <c r="M14" s="13">
        <f>'Calcs-1'!M14-'Calcs-1'!M7</f>
        <v>9.195138558</v>
      </c>
      <c r="N14" s="13">
        <f>'Calcs-1'!N14-'Calcs-1'!N7</f>
        <v>5.27231541</v>
      </c>
      <c r="O14" s="13">
        <f>'Calcs-1'!O14-'Calcs-1'!O7</f>
        <v>1.126840635</v>
      </c>
      <c r="P14" s="13">
        <f>'Calcs-1'!P14-'Calcs-1'!P7</f>
        <v>-3.25058949</v>
      </c>
      <c r="Q14" s="13">
        <f>'Calcs-1'!Q14-'Calcs-1'!Q7</f>
        <v>-7.869623402</v>
      </c>
      <c r="R14" s="13">
        <f>'Calcs-1'!R14-'Calcs-1'!R7</f>
        <v>-12.74026624</v>
      </c>
      <c r="S14" s="13">
        <f>'Calcs-1'!S14-'Calcs-1'!S7</f>
        <v>-17.87289221</v>
      </c>
    </row>
    <row r="15">
      <c r="A15" s="7"/>
      <c r="B15" s="7"/>
      <c r="C15" s="7"/>
      <c r="D15" s="7"/>
      <c r="E15" s="7"/>
      <c r="F15" s="7"/>
      <c r="G15" s="7"/>
      <c r="H15" s="7"/>
      <c r="I15" s="7"/>
      <c r="J15" s="7"/>
      <c r="K15" s="7"/>
      <c r="L15" s="7"/>
      <c r="M15" s="7"/>
      <c r="N15" s="7"/>
      <c r="O15" s="7"/>
      <c r="P15" s="7"/>
      <c r="Q15" s="7"/>
      <c r="R15" s="7"/>
      <c r="S15" s="7"/>
    </row>
    <row r="16">
      <c r="A16" s="7" t="s">
        <v>51</v>
      </c>
      <c r="B16" s="7"/>
      <c r="C16" s="7"/>
      <c r="D16" s="7"/>
      <c r="E16" s="7"/>
      <c r="F16" s="7"/>
      <c r="G16" s="7"/>
      <c r="H16" s="7"/>
      <c r="I16" s="7"/>
      <c r="J16" s="7"/>
      <c r="K16" s="7"/>
      <c r="L16" s="7"/>
      <c r="M16" s="7"/>
      <c r="N16" s="7"/>
      <c r="O16" s="7"/>
      <c r="P16" s="7"/>
      <c r="Q16" s="7"/>
      <c r="R16" s="7"/>
      <c r="S16" s="7"/>
    </row>
    <row r="17">
      <c r="A17" s="7" t="s">
        <v>12</v>
      </c>
      <c r="B17" s="8">
        <f t="shared" ref="B17:S17" si="6">B3+B10</f>
        <v>5</v>
      </c>
      <c r="C17" s="13">
        <f t="shared" si="6"/>
        <v>9.675</v>
      </c>
      <c r="D17" s="13">
        <f t="shared" si="6"/>
        <v>14.016125</v>
      </c>
      <c r="E17" s="13">
        <f t="shared" si="6"/>
        <v>18.01432688</v>
      </c>
      <c r="F17" s="13">
        <f t="shared" si="6"/>
        <v>21.66038138</v>
      </c>
      <c r="G17" s="13">
        <f t="shared" si="6"/>
        <v>24.94488509</v>
      </c>
      <c r="H17" s="13">
        <f t="shared" si="6"/>
        <v>27.85825235</v>
      </c>
      <c r="I17" s="13">
        <f t="shared" si="6"/>
        <v>30.39071205</v>
      </c>
      <c r="J17" s="13">
        <f t="shared" si="6"/>
        <v>32.5323045</v>
      </c>
      <c r="K17" s="13">
        <f t="shared" si="6"/>
        <v>34.27287816</v>
      </c>
      <c r="L17" s="13">
        <f t="shared" si="6"/>
        <v>35.60208632</v>
      </c>
      <c r="M17" s="13">
        <f t="shared" si="6"/>
        <v>36.50938375</v>
      </c>
      <c r="N17" s="13">
        <f t="shared" si="6"/>
        <v>36.9840233</v>
      </c>
      <c r="O17" s="13">
        <f t="shared" si="6"/>
        <v>37.01505243</v>
      </c>
      <c r="P17" s="13">
        <f t="shared" si="6"/>
        <v>36.59130969</v>
      </c>
      <c r="Q17" s="13">
        <f t="shared" si="6"/>
        <v>35.70142112</v>
      </c>
      <c r="R17" s="13">
        <f t="shared" si="6"/>
        <v>34.33379664</v>
      </c>
      <c r="S17" s="13">
        <f t="shared" si="6"/>
        <v>32.47662633</v>
      </c>
    </row>
    <row r="18">
      <c r="A18" s="7" t="s">
        <v>13</v>
      </c>
      <c r="B18" s="8">
        <f t="shared" ref="B18:S18" si="7">B4+B11</f>
        <v>10</v>
      </c>
      <c r="C18" s="13">
        <f t="shared" si="7"/>
        <v>19.15</v>
      </c>
      <c r="D18" s="13">
        <f t="shared" si="7"/>
        <v>27.41725</v>
      </c>
      <c r="E18" s="13">
        <f t="shared" si="7"/>
        <v>34.76810875</v>
      </c>
      <c r="F18" s="13">
        <f t="shared" si="7"/>
        <v>41.16802238</v>
      </c>
      <c r="G18" s="13">
        <f t="shared" si="7"/>
        <v>46.58150256</v>
      </c>
      <c r="H18" s="13">
        <f t="shared" si="7"/>
        <v>50.97210413</v>
      </c>
      <c r="I18" s="13">
        <f t="shared" si="7"/>
        <v>54.30240231</v>
      </c>
      <c r="J18" s="13">
        <f t="shared" si="7"/>
        <v>56.5339693</v>
      </c>
      <c r="K18" s="13">
        <f t="shared" si="7"/>
        <v>57.6273504</v>
      </c>
      <c r="L18" s="13">
        <f t="shared" si="7"/>
        <v>57.54203966</v>
      </c>
      <c r="M18" s="13">
        <f t="shared" si="7"/>
        <v>56.23645484</v>
      </c>
      <c r="N18" s="13">
        <f t="shared" si="7"/>
        <v>53.66791193</v>
      </c>
      <c r="O18" s="13">
        <f t="shared" si="7"/>
        <v>49.79259909</v>
      </c>
      <c r="P18" s="13">
        <f t="shared" si="7"/>
        <v>44.56554992</v>
      </c>
      <c r="Q18" s="13">
        <f t="shared" si="7"/>
        <v>37.94061625</v>
      </c>
      <c r="R18" s="13">
        <f t="shared" si="7"/>
        <v>29.87044024</v>
      </c>
      <c r="S18" s="13">
        <f t="shared" si="7"/>
        <v>20.30642589</v>
      </c>
    </row>
    <row r="19">
      <c r="A19" s="7" t="s">
        <v>14</v>
      </c>
      <c r="B19" s="8">
        <f t="shared" ref="B19:S19" si="8">B5+B12</f>
        <v>20</v>
      </c>
      <c r="C19" s="13">
        <f t="shared" si="8"/>
        <v>38.3</v>
      </c>
      <c r="D19" s="13">
        <f t="shared" si="8"/>
        <v>54.8345</v>
      </c>
      <c r="E19" s="13">
        <f t="shared" si="8"/>
        <v>69.5362175</v>
      </c>
      <c r="F19" s="13">
        <f t="shared" si="8"/>
        <v>82.33604476</v>
      </c>
      <c r="G19" s="13">
        <f t="shared" si="8"/>
        <v>93.16300511</v>
      </c>
      <c r="H19" s="13">
        <f t="shared" si="8"/>
        <v>101.9442083</v>
      </c>
      <c r="I19" s="13">
        <f t="shared" si="8"/>
        <v>108.6048046</v>
      </c>
      <c r="J19" s="13">
        <f t="shared" si="8"/>
        <v>113.0679386</v>
      </c>
      <c r="K19" s="13">
        <f t="shared" si="8"/>
        <v>115.2547008</v>
      </c>
      <c r="L19" s="13">
        <f t="shared" si="8"/>
        <v>115.0840793</v>
      </c>
      <c r="M19" s="13">
        <f t="shared" si="8"/>
        <v>112.4729097</v>
      </c>
      <c r="N19" s="13">
        <f t="shared" si="8"/>
        <v>107.3358239</v>
      </c>
      <c r="O19" s="13">
        <f t="shared" si="8"/>
        <v>99.58519817</v>
      </c>
      <c r="P19" s="13">
        <f t="shared" si="8"/>
        <v>89.13109984</v>
      </c>
      <c r="Q19" s="13">
        <f t="shared" si="8"/>
        <v>75.8812325</v>
      </c>
      <c r="R19" s="13">
        <f t="shared" si="8"/>
        <v>59.74088048</v>
      </c>
      <c r="S19" s="13">
        <f t="shared" si="8"/>
        <v>40.61285177</v>
      </c>
    </row>
    <row r="20">
      <c r="A20" s="7" t="s">
        <v>15</v>
      </c>
      <c r="B20" s="8">
        <f t="shared" ref="B20:S20" si="9">B6+B13</f>
        <v>10</v>
      </c>
      <c r="C20" s="13">
        <f t="shared" si="9"/>
        <v>19.35</v>
      </c>
      <c r="D20" s="13">
        <f t="shared" si="9"/>
        <v>28.03225</v>
      </c>
      <c r="E20" s="13">
        <f t="shared" si="9"/>
        <v>36.02865375</v>
      </c>
      <c r="F20" s="13">
        <f t="shared" si="9"/>
        <v>43.32076276</v>
      </c>
      <c r="G20" s="13">
        <f t="shared" si="9"/>
        <v>49.88977019</v>
      </c>
      <c r="H20" s="13">
        <f t="shared" si="9"/>
        <v>55.71650469</v>
      </c>
      <c r="I20" s="13">
        <f t="shared" si="9"/>
        <v>60.7814241</v>
      </c>
      <c r="J20" s="13">
        <f t="shared" si="9"/>
        <v>65.06460901</v>
      </c>
      <c r="K20" s="13">
        <f t="shared" si="9"/>
        <v>68.54575633</v>
      </c>
      <c r="L20" s="13">
        <f t="shared" si="9"/>
        <v>71.20417264</v>
      </c>
      <c r="M20" s="13">
        <f t="shared" si="9"/>
        <v>73.0187675</v>
      </c>
      <c r="N20" s="13">
        <f t="shared" si="9"/>
        <v>73.9680466</v>
      </c>
      <c r="O20" s="13">
        <f t="shared" si="9"/>
        <v>74.03010486</v>
      </c>
      <c r="P20" s="13">
        <f t="shared" si="9"/>
        <v>73.18261938</v>
      </c>
      <c r="Q20" s="13">
        <f t="shared" si="9"/>
        <v>71.40284224</v>
      </c>
      <c r="R20" s="13">
        <f t="shared" si="9"/>
        <v>68.66759328</v>
      </c>
      <c r="S20" s="13">
        <f t="shared" si="9"/>
        <v>64.95325267</v>
      </c>
    </row>
    <row r="21">
      <c r="A21" s="7" t="s">
        <v>16</v>
      </c>
      <c r="B21" s="8">
        <f t="shared" ref="B21:S21" si="10">B7+B14</f>
        <v>40</v>
      </c>
      <c r="C21" s="13">
        <f t="shared" si="10"/>
        <v>78</v>
      </c>
      <c r="D21" s="13">
        <f t="shared" si="10"/>
        <v>113.86</v>
      </c>
      <c r="E21" s="13">
        <f t="shared" si="10"/>
        <v>147.4338</v>
      </c>
      <c r="F21" s="13">
        <f t="shared" si="10"/>
        <v>178.568764</v>
      </c>
      <c r="G21" s="13">
        <f t="shared" si="10"/>
        <v>207.1055757</v>
      </c>
      <c r="H21" s="13">
        <f t="shared" si="10"/>
        <v>232.8779854</v>
      </c>
      <c r="I21" s="13">
        <f t="shared" si="10"/>
        <v>255.7125485</v>
      </c>
      <c r="J21" s="13">
        <f t="shared" si="10"/>
        <v>275.4283541</v>
      </c>
      <c r="K21" s="13">
        <f t="shared" si="10"/>
        <v>291.8367445</v>
      </c>
      <c r="L21" s="13">
        <f t="shared" si="10"/>
        <v>304.7410252</v>
      </c>
      <c r="M21" s="13">
        <f t="shared" si="10"/>
        <v>313.9361638</v>
      </c>
      <c r="N21" s="13">
        <f t="shared" si="10"/>
        <v>319.2084792</v>
      </c>
      <c r="O21" s="13">
        <f t="shared" si="10"/>
        <v>320.3353198</v>
      </c>
      <c r="P21" s="13">
        <f t="shared" si="10"/>
        <v>317.0847303</v>
      </c>
      <c r="Q21" s="13">
        <f t="shared" si="10"/>
        <v>309.2151069</v>
      </c>
      <c r="R21" s="13">
        <f t="shared" si="10"/>
        <v>296.4748407</v>
      </c>
      <c r="S21" s="13">
        <f t="shared" si="10"/>
        <v>278.6019485</v>
      </c>
    </row>
    <row r="22">
      <c r="A22" s="7"/>
      <c r="B22" s="7"/>
      <c r="C22" s="7"/>
      <c r="D22" s="7"/>
      <c r="E22" s="7"/>
      <c r="F22" s="7"/>
      <c r="G22" s="7"/>
      <c r="H22" s="7"/>
      <c r="I22" s="7"/>
      <c r="J22" s="7"/>
      <c r="K22" s="7"/>
      <c r="L22" s="7"/>
      <c r="M22" s="7"/>
      <c r="N22" s="7"/>
      <c r="O22" s="7"/>
      <c r="P22" s="7"/>
      <c r="Q22" s="7"/>
      <c r="R22" s="7"/>
      <c r="S22" s="7"/>
    </row>
    <row r="23">
      <c r="A23" s="7" t="s">
        <v>52</v>
      </c>
      <c r="B23" s="7"/>
      <c r="C23" s="7"/>
      <c r="D23" s="7"/>
      <c r="E23" s="7"/>
      <c r="F23" s="7"/>
      <c r="G23" s="7"/>
      <c r="H23" s="7"/>
      <c r="I23" s="7"/>
      <c r="J23" s="7"/>
      <c r="K23" s="7"/>
      <c r="L23" s="7"/>
      <c r="M23" s="7"/>
      <c r="N23" s="7"/>
      <c r="O23" s="7"/>
      <c r="P23" s="7"/>
      <c r="Q23" s="7"/>
      <c r="R23" s="7"/>
      <c r="S23" s="7"/>
    </row>
    <row r="24">
      <c r="A24" s="7" t="s">
        <v>12</v>
      </c>
      <c r="B24" s="14">
        <f>B17*Assumptions!$F2</f>
        <v>2500</v>
      </c>
      <c r="C24" s="14">
        <f>C17*Assumptions!$F2</f>
        <v>4837.5</v>
      </c>
      <c r="D24" s="14">
        <f>D17*Assumptions!$F2</f>
        <v>7008.0625</v>
      </c>
      <c r="E24" s="14">
        <f>E17*Assumptions!$F2</f>
        <v>9007.163438</v>
      </c>
      <c r="F24" s="14">
        <f>F17*Assumptions!$F2</f>
        <v>10830.19069</v>
      </c>
      <c r="G24" s="14">
        <f>G17*Assumptions!$F2</f>
        <v>12472.44255</v>
      </c>
      <c r="H24" s="14">
        <f>H17*Assumptions!$F2</f>
        <v>13929.12617</v>
      </c>
      <c r="I24" s="14">
        <f>I17*Assumptions!$F2</f>
        <v>15195.35602</v>
      </c>
      <c r="J24" s="14">
        <f>J17*Assumptions!$F2</f>
        <v>16266.15225</v>
      </c>
      <c r="K24" s="14">
        <f>K17*Assumptions!$F2</f>
        <v>17136.43908</v>
      </c>
      <c r="L24" s="14">
        <f>L17*Assumptions!$F2</f>
        <v>17801.04316</v>
      </c>
      <c r="M24" s="14">
        <f>M17*Assumptions!$F2</f>
        <v>18254.69187</v>
      </c>
      <c r="N24" s="14">
        <f>N17*Assumptions!$F2</f>
        <v>18492.01165</v>
      </c>
      <c r="O24" s="14">
        <f>O17*Assumptions!$F2</f>
        <v>18507.52622</v>
      </c>
      <c r="P24" s="14">
        <f>P17*Assumptions!$F2</f>
        <v>18295.65484</v>
      </c>
      <c r="Q24" s="14">
        <f>Q17*Assumptions!$F2</f>
        <v>17850.71056</v>
      </c>
      <c r="R24" s="14">
        <f>R17*Assumptions!$F2</f>
        <v>17166.89832</v>
      </c>
      <c r="S24" s="14">
        <f>S17*Assumptions!$F2</f>
        <v>16238.31317</v>
      </c>
    </row>
    <row r="25">
      <c r="A25" s="7" t="s">
        <v>13</v>
      </c>
      <c r="B25" s="14">
        <f>B18*Assumptions!$F3</f>
        <v>800</v>
      </c>
      <c r="C25" s="14">
        <f>C18*Assumptions!$F3</f>
        <v>1532</v>
      </c>
      <c r="D25" s="14">
        <f>D18*Assumptions!$F3</f>
        <v>2193.38</v>
      </c>
      <c r="E25" s="14">
        <f>E18*Assumptions!$F3</f>
        <v>2781.4487</v>
      </c>
      <c r="F25" s="14">
        <f>F18*Assumptions!$F3</f>
        <v>3293.44179</v>
      </c>
      <c r="G25" s="14">
        <f>G18*Assumptions!$F3</f>
        <v>3726.520205</v>
      </c>
      <c r="H25" s="14">
        <f>H18*Assumptions!$F3</f>
        <v>4077.768331</v>
      </c>
      <c r="I25" s="14">
        <f>I18*Assumptions!$F3</f>
        <v>4344.192185</v>
      </c>
      <c r="J25" s="14">
        <f>J18*Assumptions!$F3</f>
        <v>4522.717544</v>
      </c>
      <c r="K25" s="14">
        <f>K18*Assumptions!$F3</f>
        <v>4610.188032</v>
      </c>
      <c r="L25" s="14">
        <f>L18*Assumptions!$F3</f>
        <v>4603.363173</v>
      </c>
      <c r="M25" s="14">
        <f>M18*Assumptions!$F3</f>
        <v>4498.916387</v>
      </c>
      <c r="N25" s="14">
        <f>N18*Assumptions!$F3</f>
        <v>4293.432954</v>
      </c>
      <c r="O25" s="14">
        <f>O18*Assumptions!$F3</f>
        <v>3983.407927</v>
      </c>
      <c r="P25" s="14">
        <f>P18*Assumptions!$F3</f>
        <v>3565.243994</v>
      </c>
      <c r="Q25" s="14">
        <f>Q18*Assumptions!$F3</f>
        <v>3035.2493</v>
      </c>
      <c r="R25" s="14">
        <f>R18*Assumptions!$F3</f>
        <v>2389.635219</v>
      </c>
      <c r="S25" s="14">
        <f>S18*Assumptions!$F3</f>
        <v>1624.514071</v>
      </c>
    </row>
    <row r="26">
      <c r="A26" s="7" t="s">
        <v>14</v>
      </c>
      <c r="B26" s="14">
        <f>B19*Assumptions!$F4</f>
        <v>800</v>
      </c>
      <c r="C26" s="14">
        <f>C19*Assumptions!$F4</f>
        <v>1532</v>
      </c>
      <c r="D26" s="14">
        <f>D19*Assumptions!$F4</f>
        <v>2193.38</v>
      </c>
      <c r="E26" s="14">
        <f>E19*Assumptions!$F4</f>
        <v>2781.4487</v>
      </c>
      <c r="F26" s="14">
        <f>F19*Assumptions!$F4</f>
        <v>3293.44179</v>
      </c>
      <c r="G26" s="14">
        <f>G19*Assumptions!$F4</f>
        <v>3726.520205</v>
      </c>
      <c r="H26" s="14">
        <f>H19*Assumptions!$F4</f>
        <v>4077.768331</v>
      </c>
      <c r="I26" s="14">
        <f>I19*Assumptions!$F4</f>
        <v>4344.192185</v>
      </c>
      <c r="J26" s="14">
        <f>J19*Assumptions!$F4</f>
        <v>4522.717544</v>
      </c>
      <c r="K26" s="14">
        <f>K19*Assumptions!$F4</f>
        <v>4610.188032</v>
      </c>
      <c r="L26" s="14">
        <f>L19*Assumptions!$F4</f>
        <v>4603.363173</v>
      </c>
      <c r="M26" s="14">
        <f>M19*Assumptions!$F4</f>
        <v>4498.916387</v>
      </c>
      <c r="N26" s="14">
        <f>N19*Assumptions!$F4</f>
        <v>4293.432954</v>
      </c>
      <c r="O26" s="14">
        <f>O19*Assumptions!$F4</f>
        <v>3983.407927</v>
      </c>
      <c r="P26" s="14">
        <f>P19*Assumptions!$F4</f>
        <v>3565.243994</v>
      </c>
      <c r="Q26" s="14">
        <f>Q19*Assumptions!$F4</f>
        <v>3035.2493</v>
      </c>
      <c r="R26" s="14">
        <f>R19*Assumptions!$F4</f>
        <v>2389.635219</v>
      </c>
      <c r="S26" s="14">
        <f>S19*Assumptions!$F4</f>
        <v>1624.514071</v>
      </c>
    </row>
    <row r="27">
      <c r="A27" s="7" t="s">
        <v>15</v>
      </c>
      <c r="B27" s="14">
        <f>B20*Assumptions!$F5</f>
        <v>3250</v>
      </c>
      <c r="C27" s="14">
        <f>C20*Assumptions!$F5</f>
        <v>6288.75</v>
      </c>
      <c r="D27" s="14">
        <f>D20*Assumptions!$F5</f>
        <v>9110.48125</v>
      </c>
      <c r="E27" s="14">
        <f>E20*Assumptions!$F5</f>
        <v>11709.31247</v>
      </c>
      <c r="F27" s="14">
        <f>F20*Assumptions!$F5</f>
        <v>14079.2479</v>
      </c>
      <c r="G27" s="14">
        <f>G20*Assumptions!$F5</f>
        <v>16214.17531</v>
      </c>
      <c r="H27" s="14">
        <f>H20*Assumptions!$F5</f>
        <v>18107.86403</v>
      </c>
      <c r="I27" s="14">
        <f>I20*Assumptions!$F5</f>
        <v>19753.96283</v>
      </c>
      <c r="J27" s="14">
        <f>J20*Assumptions!$F5</f>
        <v>21145.99793</v>
      </c>
      <c r="K27" s="14">
        <f>K20*Assumptions!$F5</f>
        <v>22277.37081</v>
      </c>
      <c r="L27" s="14">
        <f>L20*Assumptions!$F5</f>
        <v>23141.35611</v>
      </c>
      <c r="M27" s="14">
        <f>M20*Assumptions!$F5</f>
        <v>23731.09944</v>
      </c>
      <c r="N27" s="14">
        <f>N20*Assumptions!$F5</f>
        <v>24039.61514</v>
      </c>
      <c r="O27" s="14">
        <f>O20*Assumptions!$F5</f>
        <v>24059.78408</v>
      </c>
      <c r="P27" s="14">
        <f>P20*Assumptions!$F5</f>
        <v>23784.3513</v>
      </c>
      <c r="Q27" s="14">
        <f>Q20*Assumptions!$F5</f>
        <v>23205.92373</v>
      </c>
      <c r="R27" s="14">
        <f>R20*Assumptions!$F5</f>
        <v>22316.96782</v>
      </c>
      <c r="S27" s="14">
        <f>S20*Assumptions!$F5</f>
        <v>21109.80712</v>
      </c>
    </row>
    <row r="28">
      <c r="A28" s="7" t="s">
        <v>16</v>
      </c>
      <c r="B28" s="14">
        <f>B21*Assumptions!$F6</f>
        <v>800</v>
      </c>
      <c r="C28" s="14">
        <f>C21*Assumptions!$F6</f>
        <v>1560</v>
      </c>
      <c r="D28" s="14">
        <f>D21*Assumptions!$F6</f>
        <v>2277.2</v>
      </c>
      <c r="E28" s="14">
        <f>E21*Assumptions!$F6</f>
        <v>2948.676</v>
      </c>
      <c r="F28" s="14">
        <f>F21*Assumptions!$F6</f>
        <v>3571.37528</v>
      </c>
      <c r="G28" s="14">
        <f>G21*Assumptions!$F6</f>
        <v>4142.111513</v>
      </c>
      <c r="H28" s="14">
        <f>H21*Assumptions!$F6</f>
        <v>4657.559708</v>
      </c>
      <c r="I28" s="14">
        <f>I21*Assumptions!$F6</f>
        <v>5114.25097</v>
      </c>
      <c r="J28" s="14">
        <f>J21*Assumptions!$F6</f>
        <v>5508.567082</v>
      </c>
      <c r="K28" s="14">
        <f>K21*Assumptions!$F6</f>
        <v>5836.734891</v>
      </c>
      <c r="L28" s="14">
        <f>L21*Assumptions!$F6</f>
        <v>6094.820504</v>
      </c>
      <c r="M28" s="14">
        <f>M21*Assumptions!$F6</f>
        <v>6278.723276</v>
      </c>
      <c r="N28" s="14">
        <f>N21*Assumptions!$F6</f>
        <v>6384.169584</v>
      </c>
      <c r="O28" s="14">
        <f>O21*Assumptions!$F6</f>
        <v>6406.706397</v>
      </c>
      <c r="P28" s="14">
        <f>P21*Assumptions!$F6</f>
        <v>6341.694607</v>
      </c>
      <c r="Q28" s="14">
        <f>Q21*Assumptions!$F6</f>
        <v>6184.302139</v>
      </c>
      <c r="R28" s="14">
        <f>R21*Assumptions!$F6</f>
        <v>5929.496814</v>
      </c>
      <c r="S28" s="14">
        <f>S21*Assumptions!$F6</f>
        <v>5572.03897</v>
      </c>
    </row>
    <row r="29">
      <c r="A29" s="7" t="s">
        <v>53</v>
      </c>
      <c r="B29" s="14">
        <f t="shared" ref="B29:S29" si="11">SUM(B24:B28)</f>
        <v>8150</v>
      </c>
      <c r="C29" s="14">
        <f t="shared" si="11"/>
        <v>15750.25</v>
      </c>
      <c r="D29" s="14">
        <f t="shared" si="11"/>
        <v>22782.50375</v>
      </c>
      <c r="E29" s="14">
        <f t="shared" si="11"/>
        <v>29228.04931</v>
      </c>
      <c r="F29" s="14">
        <f t="shared" si="11"/>
        <v>35067.69745</v>
      </c>
      <c r="G29" s="14">
        <f t="shared" si="11"/>
        <v>40281.76978</v>
      </c>
      <c r="H29" s="14">
        <f t="shared" si="11"/>
        <v>44850.08657</v>
      </c>
      <c r="I29" s="14">
        <f t="shared" si="11"/>
        <v>48751.9542</v>
      </c>
      <c r="J29" s="14">
        <f t="shared" si="11"/>
        <v>51966.15235</v>
      </c>
      <c r="K29" s="14">
        <f t="shared" si="11"/>
        <v>54470.92084</v>
      </c>
      <c r="L29" s="14">
        <f t="shared" si="11"/>
        <v>56243.94612</v>
      </c>
      <c r="M29" s="14">
        <f t="shared" si="11"/>
        <v>57262.34736</v>
      </c>
      <c r="N29" s="14">
        <f t="shared" si="11"/>
        <v>57502.66229</v>
      </c>
      <c r="O29" s="14">
        <f t="shared" si="11"/>
        <v>56940.83255</v>
      </c>
      <c r="P29" s="14">
        <f t="shared" si="11"/>
        <v>55552.18874</v>
      </c>
      <c r="Q29" s="14">
        <f t="shared" si="11"/>
        <v>53311.43503</v>
      </c>
      <c r="R29" s="14">
        <f t="shared" si="11"/>
        <v>50192.63339</v>
      </c>
      <c r="S29" s="14">
        <f t="shared" si="11"/>
        <v>46169.18739</v>
      </c>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row r="32">
      <c r="A32" s="7"/>
      <c r="B32" s="7"/>
      <c r="C32" s="7"/>
      <c r="D32" s="7"/>
      <c r="E32" s="7"/>
      <c r="F32" s="7"/>
      <c r="G32" s="7"/>
      <c r="H32" s="7"/>
      <c r="I32" s="7"/>
      <c r="J32" s="7"/>
      <c r="K32" s="7"/>
      <c r="L32" s="7"/>
      <c r="M32" s="7"/>
      <c r="N32" s="7"/>
      <c r="O32" s="7"/>
      <c r="P32" s="7"/>
      <c r="Q32" s="7"/>
      <c r="R32" s="7"/>
      <c r="S32" s="7"/>
    </row>
    <row r="33">
      <c r="A33" s="7"/>
      <c r="B33" s="7"/>
      <c r="C33" s="7"/>
      <c r="D33" s="7"/>
      <c r="E33" s="7"/>
      <c r="F33" s="7"/>
      <c r="G33" s="7"/>
      <c r="H33" s="7"/>
      <c r="I33" s="7"/>
      <c r="J33" s="7"/>
      <c r="K33" s="7"/>
      <c r="L33" s="7"/>
      <c r="M33" s="7"/>
      <c r="N33" s="7"/>
      <c r="O33" s="7"/>
      <c r="P33" s="7"/>
      <c r="Q33" s="7"/>
      <c r="R33" s="7"/>
      <c r="S3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63"/>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7" t="s">
        <v>54</v>
      </c>
      <c r="B2" s="7"/>
      <c r="C2" s="7"/>
      <c r="D2" s="7"/>
      <c r="E2" s="7"/>
      <c r="F2" s="7"/>
      <c r="G2" s="7"/>
      <c r="H2" s="7"/>
      <c r="I2" s="7"/>
      <c r="J2" s="7"/>
      <c r="K2" s="7"/>
      <c r="L2" s="7"/>
      <c r="M2" s="7"/>
      <c r="N2" s="7"/>
      <c r="O2" s="7"/>
      <c r="P2" s="7"/>
      <c r="Q2" s="7"/>
      <c r="R2" s="7"/>
      <c r="S2" s="7"/>
    </row>
    <row r="3">
      <c r="A3" s="7" t="s">
        <v>55</v>
      </c>
      <c r="B3" s="14">
        <f>'Sales and Costs'!B8</f>
        <v>167500</v>
      </c>
      <c r="C3" s="14">
        <f>'Sales and Costs'!C8</f>
        <v>170437.5</v>
      </c>
      <c r="D3" s="14">
        <f>'Sales and Costs'!D8</f>
        <v>173429.8125</v>
      </c>
      <c r="E3" s="14">
        <f>'Sales and Costs'!E8</f>
        <v>176478.0422</v>
      </c>
      <c r="F3" s="14">
        <f>'Sales and Costs'!F8</f>
        <v>179583.318</v>
      </c>
      <c r="G3" s="14">
        <f>'Sales and Costs'!G8</f>
        <v>182746.7937</v>
      </c>
      <c r="H3" s="14">
        <f>'Sales and Costs'!H8</f>
        <v>185969.6484</v>
      </c>
      <c r="I3" s="14">
        <f>'Sales and Costs'!I8</f>
        <v>189253.0874</v>
      </c>
      <c r="J3" s="14">
        <f>'Sales and Costs'!J8</f>
        <v>192598.3425</v>
      </c>
      <c r="K3" s="14">
        <f>'Sales and Costs'!K8</f>
        <v>196006.6727</v>
      </c>
      <c r="L3" s="14">
        <f>'Sales and Costs'!L8</f>
        <v>199479.3653</v>
      </c>
      <c r="M3" s="14">
        <f>'Sales and Costs'!M8</f>
        <v>203017.7359</v>
      </c>
      <c r="N3" s="14">
        <f>'Sales and Costs'!N8</f>
        <v>206623.1294</v>
      </c>
      <c r="O3" s="14">
        <f>'Sales and Costs'!O8</f>
        <v>210296.9209</v>
      </c>
      <c r="P3" s="14">
        <f>'Sales and Costs'!P8</f>
        <v>214040.5161</v>
      </c>
      <c r="Q3" s="14">
        <f>'Sales and Costs'!Q8</f>
        <v>217855.3523</v>
      </c>
      <c r="R3" s="14">
        <f>'Sales and Costs'!R8</f>
        <v>221742.8989</v>
      </c>
      <c r="S3" s="14">
        <f>'Sales and Costs'!S8</f>
        <v>225704.6585</v>
      </c>
    </row>
    <row r="4">
      <c r="A4" s="7"/>
      <c r="B4" s="7"/>
      <c r="C4" s="7"/>
      <c r="D4" s="7"/>
      <c r="E4" s="7"/>
      <c r="F4" s="7"/>
      <c r="G4" s="7"/>
      <c r="H4" s="7"/>
      <c r="I4" s="7"/>
      <c r="J4" s="7"/>
      <c r="K4" s="7"/>
      <c r="L4" s="7"/>
      <c r="M4" s="7"/>
      <c r="N4" s="7"/>
      <c r="O4" s="7"/>
      <c r="P4" s="7"/>
      <c r="Q4" s="7"/>
      <c r="R4" s="7"/>
      <c r="S4" s="7"/>
    </row>
    <row r="5">
      <c r="A5" s="7" t="s">
        <v>56</v>
      </c>
      <c r="B5" s="7"/>
      <c r="C5" s="7"/>
      <c r="D5" s="7"/>
      <c r="E5" s="7"/>
      <c r="F5" s="7"/>
      <c r="G5" s="7"/>
      <c r="H5" s="7"/>
      <c r="I5" s="7"/>
      <c r="J5" s="7"/>
      <c r="K5" s="7"/>
      <c r="L5" s="7"/>
      <c r="M5" s="7"/>
      <c r="N5" s="7"/>
      <c r="O5" s="7"/>
      <c r="P5" s="7"/>
      <c r="Q5" s="7"/>
      <c r="R5" s="7"/>
      <c r="S5" s="7"/>
    </row>
    <row r="6">
      <c r="A6" s="7" t="s">
        <v>57</v>
      </c>
      <c r="B6" s="14">
        <f>Purchases!B16</f>
        <v>29600</v>
      </c>
      <c r="C6" s="14">
        <f>Purchases!C16</f>
        <v>46972</v>
      </c>
      <c r="D6" s="14">
        <f>Purchases!D16</f>
        <v>139807.78</v>
      </c>
      <c r="E6" s="14">
        <f>Purchases!E16</f>
        <v>141579.3767</v>
      </c>
      <c r="F6" s="14">
        <f>Purchases!F16</f>
        <v>143376.3094</v>
      </c>
      <c r="G6" s="14">
        <f>Purchases!G16</f>
        <v>145198.996</v>
      </c>
      <c r="H6" s="14">
        <f>Purchases!H16</f>
        <v>147047.8628</v>
      </c>
      <c r="I6" s="14">
        <f>Purchases!I16</f>
        <v>148923.3436</v>
      </c>
      <c r="J6" s="14">
        <f>Purchases!J16</f>
        <v>150825.8809</v>
      </c>
      <c r="K6" s="14">
        <f>Purchases!K16</f>
        <v>152755.9255</v>
      </c>
      <c r="L6" s="14">
        <f>Purchases!L16</f>
        <v>154713.9365</v>
      </c>
      <c r="M6" s="14">
        <f>Purchases!M16</f>
        <v>156700.3823</v>
      </c>
      <c r="N6" s="14">
        <f>Purchases!N16</f>
        <v>158715.7399</v>
      </c>
      <c r="O6" s="14">
        <f>Purchases!O16</f>
        <v>160760.4956</v>
      </c>
      <c r="P6" s="14">
        <f>Purchases!P16</f>
        <v>162835.145</v>
      </c>
      <c r="Q6" s="14">
        <f>Purchases!Q16</f>
        <v>164940.1933</v>
      </c>
      <c r="R6" s="14">
        <f>Purchases!R16</f>
        <v>167076.1555</v>
      </c>
      <c r="S6" s="14">
        <f>Purchases!S16</f>
        <v>169243.5564</v>
      </c>
    </row>
    <row r="7">
      <c r="A7" s="7"/>
      <c r="B7" s="7"/>
      <c r="C7" s="7"/>
      <c r="D7" s="7"/>
      <c r="E7" s="7"/>
      <c r="F7" s="7"/>
      <c r="G7" s="7"/>
      <c r="H7" s="7"/>
      <c r="I7" s="7"/>
      <c r="J7" s="7"/>
      <c r="K7" s="7"/>
      <c r="L7" s="7"/>
      <c r="M7" s="7"/>
      <c r="N7" s="7"/>
      <c r="O7" s="7"/>
      <c r="P7" s="7"/>
      <c r="Q7" s="7"/>
      <c r="R7" s="7"/>
      <c r="S7" s="7"/>
    </row>
    <row r="8">
      <c r="A8" s="7" t="s">
        <v>58</v>
      </c>
      <c r="B8" s="14">
        <f t="shared" ref="B8:S8" si="1">B3-B6</f>
        <v>137900</v>
      </c>
      <c r="C8" s="14">
        <f t="shared" si="1"/>
        <v>123465.5</v>
      </c>
      <c r="D8" s="14">
        <f t="shared" si="1"/>
        <v>33622.0325</v>
      </c>
      <c r="E8" s="14">
        <f t="shared" si="1"/>
        <v>34898.66549</v>
      </c>
      <c r="F8" s="14">
        <f t="shared" si="1"/>
        <v>36207.00864</v>
      </c>
      <c r="G8" s="14">
        <f t="shared" si="1"/>
        <v>37547.79764</v>
      </c>
      <c r="H8" s="14">
        <f t="shared" si="1"/>
        <v>38921.78564</v>
      </c>
      <c r="I8" s="14">
        <f t="shared" si="1"/>
        <v>40329.74376</v>
      </c>
      <c r="J8" s="14">
        <f t="shared" si="1"/>
        <v>41772.46152</v>
      </c>
      <c r="K8" s="14">
        <f t="shared" si="1"/>
        <v>43250.74728</v>
      </c>
      <c r="L8" s="14">
        <f t="shared" si="1"/>
        <v>44765.42877</v>
      </c>
      <c r="M8" s="14">
        <f t="shared" si="1"/>
        <v>46317.35354</v>
      </c>
      <c r="N8" s="14">
        <f t="shared" si="1"/>
        <v>47907.38946</v>
      </c>
      <c r="O8" s="14">
        <f t="shared" si="1"/>
        <v>49536.42527</v>
      </c>
      <c r="P8" s="14">
        <f t="shared" si="1"/>
        <v>51205.37108</v>
      </c>
      <c r="Q8" s="14">
        <f t="shared" si="1"/>
        <v>52915.15895</v>
      </c>
      <c r="R8" s="14">
        <f t="shared" si="1"/>
        <v>54666.74342</v>
      </c>
      <c r="S8" s="14">
        <f t="shared" si="1"/>
        <v>56461.10208</v>
      </c>
    </row>
    <row r="9">
      <c r="A9" s="7"/>
      <c r="B9" s="7"/>
      <c r="C9" s="7"/>
      <c r="D9" s="7"/>
      <c r="E9" s="7"/>
      <c r="F9" s="7"/>
      <c r="G9" s="7"/>
      <c r="H9" s="7"/>
      <c r="I9" s="7"/>
      <c r="J9" s="7"/>
      <c r="K9" s="7"/>
      <c r="L9" s="7"/>
      <c r="M9" s="7"/>
      <c r="N9" s="7"/>
      <c r="O9" s="7"/>
      <c r="P9" s="7"/>
      <c r="Q9" s="7"/>
      <c r="R9" s="7"/>
      <c r="S9" s="7"/>
    </row>
    <row r="10">
      <c r="A10" s="7" t="s">
        <v>59</v>
      </c>
      <c r="B10" s="7"/>
      <c r="C10" s="7"/>
      <c r="D10" s="7"/>
      <c r="E10" s="7"/>
      <c r="F10" s="7"/>
      <c r="G10" s="7"/>
      <c r="H10" s="7"/>
      <c r="I10" s="7"/>
      <c r="J10" s="7"/>
      <c r="K10" s="7"/>
      <c r="L10" s="7"/>
      <c r="M10" s="7"/>
      <c r="N10" s="7"/>
      <c r="O10" s="7"/>
      <c r="P10" s="7"/>
      <c r="Q10" s="7"/>
      <c r="R10" s="7"/>
      <c r="S10" s="7"/>
    </row>
    <row r="11">
      <c r="A11" s="7" t="s">
        <v>60</v>
      </c>
      <c r="B11" s="8">
        <v>0.0</v>
      </c>
      <c r="C11" s="14">
        <f t="shared" ref="C11:S11" si="2">B13</f>
        <v>137900</v>
      </c>
      <c r="D11" s="14">
        <f t="shared" si="2"/>
        <v>261365.5</v>
      </c>
      <c r="E11" s="14">
        <f t="shared" si="2"/>
        <v>294987.5325</v>
      </c>
      <c r="F11" s="14">
        <f t="shared" si="2"/>
        <v>329886.198</v>
      </c>
      <c r="G11" s="14">
        <f t="shared" si="2"/>
        <v>366093.2066</v>
      </c>
      <c r="H11" s="14">
        <f t="shared" si="2"/>
        <v>403641.0043</v>
      </c>
      <c r="I11" s="14">
        <f t="shared" si="2"/>
        <v>442562.7899</v>
      </c>
      <c r="J11" s="14">
        <f t="shared" si="2"/>
        <v>482892.5337</v>
      </c>
      <c r="K11" s="14">
        <f t="shared" si="2"/>
        <v>524664.9952</v>
      </c>
      <c r="L11" s="14">
        <f t="shared" si="2"/>
        <v>567915.7425</v>
      </c>
      <c r="M11" s="14">
        <f t="shared" si="2"/>
        <v>612681.1712</v>
      </c>
      <c r="N11" s="14">
        <f t="shared" si="2"/>
        <v>658998.5248</v>
      </c>
      <c r="O11" s="14">
        <f t="shared" si="2"/>
        <v>706905.9142</v>
      </c>
      <c r="P11" s="14">
        <f t="shared" si="2"/>
        <v>756442.3395</v>
      </c>
      <c r="Q11" s="14">
        <f t="shared" si="2"/>
        <v>807647.7106</v>
      </c>
      <c r="R11" s="14">
        <f t="shared" si="2"/>
        <v>860562.8695</v>
      </c>
      <c r="S11" s="14">
        <f t="shared" si="2"/>
        <v>915229.613</v>
      </c>
    </row>
    <row r="12">
      <c r="A12" s="7" t="s">
        <v>58</v>
      </c>
      <c r="B12" s="14">
        <f t="shared" ref="B12:S12" si="3">B8</f>
        <v>137900</v>
      </c>
      <c r="C12" s="14">
        <f t="shared" si="3"/>
        <v>123465.5</v>
      </c>
      <c r="D12" s="14">
        <f t="shared" si="3"/>
        <v>33622.0325</v>
      </c>
      <c r="E12" s="14">
        <f t="shared" si="3"/>
        <v>34898.66549</v>
      </c>
      <c r="F12" s="14">
        <f t="shared" si="3"/>
        <v>36207.00864</v>
      </c>
      <c r="G12" s="14">
        <f t="shared" si="3"/>
        <v>37547.79764</v>
      </c>
      <c r="H12" s="14">
        <f t="shared" si="3"/>
        <v>38921.78564</v>
      </c>
      <c r="I12" s="14">
        <f t="shared" si="3"/>
        <v>40329.74376</v>
      </c>
      <c r="J12" s="14">
        <f t="shared" si="3"/>
        <v>41772.46152</v>
      </c>
      <c r="K12" s="14">
        <f t="shared" si="3"/>
        <v>43250.74728</v>
      </c>
      <c r="L12" s="14">
        <f t="shared" si="3"/>
        <v>44765.42877</v>
      </c>
      <c r="M12" s="14">
        <f t="shared" si="3"/>
        <v>46317.35354</v>
      </c>
      <c r="N12" s="14">
        <f t="shared" si="3"/>
        <v>47907.38946</v>
      </c>
      <c r="O12" s="14">
        <f t="shared" si="3"/>
        <v>49536.42527</v>
      </c>
      <c r="P12" s="14">
        <f t="shared" si="3"/>
        <v>51205.37108</v>
      </c>
      <c r="Q12" s="14">
        <f t="shared" si="3"/>
        <v>52915.15895</v>
      </c>
      <c r="R12" s="14">
        <f t="shared" si="3"/>
        <v>54666.74342</v>
      </c>
      <c r="S12" s="14">
        <f t="shared" si="3"/>
        <v>56461.10208</v>
      </c>
    </row>
    <row r="13">
      <c r="A13" s="7" t="s">
        <v>61</v>
      </c>
      <c r="B13" s="14">
        <f t="shared" ref="B13:S13" si="4">B11+B12</f>
        <v>137900</v>
      </c>
      <c r="C13" s="14">
        <f t="shared" si="4"/>
        <v>261365.5</v>
      </c>
      <c r="D13" s="14">
        <f t="shared" si="4"/>
        <v>294987.5325</v>
      </c>
      <c r="E13" s="14">
        <f t="shared" si="4"/>
        <v>329886.198</v>
      </c>
      <c r="F13" s="14">
        <f t="shared" si="4"/>
        <v>366093.2066</v>
      </c>
      <c r="G13" s="14">
        <f t="shared" si="4"/>
        <v>403641.0043</v>
      </c>
      <c r="H13" s="14">
        <f t="shared" si="4"/>
        <v>442562.7899</v>
      </c>
      <c r="I13" s="14">
        <f t="shared" si="4"/>
        <v>482892.5337</v>
      </c>
      <c r="J13" s="14">
        <f t="shared" si="4"/>
        <v>524664.9952</v>
      </c>
      <c r="K13" s="14">
        <f t="shared" si="4"/>
        <v>567915.7425</v>
      </c>
      <c r="L13" s="14">
        <f t="shared" si="4"/>
        <v>612681.1712</v>
      </c>
      <c r="M13" s="14">
        <f t="shared" si="4"/>
        <v>658998.5248</v>
      </c>
      <c r="N13" s="14">
        <f t="shared" si="4"/>
        <v>706905.9142</v>
      </c>
      <c r="O13" s="14">
        <f t="shared" si="4"/>
        <v>756442.3395</v>
      </c>
      <c r="P13" s="14">
        <f t="shared" si="4"/>
        <v>807647.7106</v>
      </c>
      <c r="Q13" s="14">
        <f t="shared" si="4"/>
        <v>860562.8695</v>
      </c>
      <c r="R13" s="14">
        <f t="shared" si="4"/>
        <v>915229.613</v>
      </c>
      <c r="S13" s="14">
        <f t="shared" si="4"/>
        <v>971690.715</v>
      </c>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25"/>
  </cols>
  <sheetData>
    <row r="1">
      <c r="A1" s="10"/>
      <c r="B1" s="11" t="s">
        <v>17</v>
      </c>
      <c r="C1" s="11" t="s">
        <v>18</v>
      </c>
      <c r="D1" s="11" t="s">
        <v>19</v>
      </c>
      <c r="E1" s="11" t="s">
        <v>20</v>
      </c>
      <c r="F1" s="11" t="s">
        <v>21</v>
      </c>
      <c r="G1" s="11" t="s">
        <v>22</v>
      </c>
      <c r="H1" s="11" t="s">
        <v>23</v>
      </c>
      <c r="I1" s="11" t="s">
        <v>24</v>
      </c>
      <c r="J1" s="11" t="s">
        <v>25</v>
      </c>
      <c r="K1" s="11" t="s">
        <v>26</v>
      </c>
      <c r="L1" s="11" t="s">
        <v>27</v>
      </c>
      <c r="M1" s="11" t="s">
        <v>28</v>
      </c>
      <c r="N1" s="11" t="s">
        <v>29</v>
      </c>
      <c r="O1" s="11" t="s">
        <v>30</v>
      </c>
      <c r="P1" s="11" t="s">
        <v>31</v>
      </c>
      <c r="Q1" s="11" t="s">
        <v>32</v>
      </c>
      <c r="R1" s="11" t="s">
        <v>33</v>
      </c>
      <c r="S1" s="11" t="s">
        <v>34</v>
      </c>
    </row>
    <row r="2">
      <c r="A2" s="7" t="s">
        <v>62</v>
      </c>
      <c r="B2" s="7"/>
      <c r="C2" s="7"/>
      <c r="D2" s="7"/>
      <c r="E2" s="7"/>
      <c r="F2" s="7"/>
      <c r="G2" s="7"/>
      <c r="H2" s="7"/>
      <c r="I2" s="7"/>
      <c r="J2" s="7"/>
      <c r="K2" s="7"/>
      <c r="L2" s="7"/>
      <c r="M2" s="7"/>
      <c r="N2" s="7"/>
      <c r="O2" s="7"/>
      <c r="P2" s="7"/>
      <c r="Q2" s="7"/>
      <c r="R2" s="7"/>
      <c r="S2" s="7"/>
    </row>
    <row r="3">
      <c r="A3" s="7" t="s">
        <v>59</v>
      </c>
      <c r="B3" s="14">
        <f>Cash!B13</f>
        <v>137900</v>
      </c>
      <c r="C3" s="14">
        <f>Cash!C13</f>
        <v>261365.5</v>
      </c>
      <c r="D3" s="14">
        <f>Cash!D13</f>
        <v>294987.5325</v>
      </c>
      <c r="E3" s="14">
        <f>Cash!E13</f>
        <v>329886.198</v>
      </c>
      <c r="F3" s="14">
        <f>Cash!F13</f>
        <v>366093.2066</v>
      </c>
      <c r="G3" s="14">
        <f>Cash!G13</f>
        <v>403641.0043</v>
      </c>
      <c r="H3" s="14">
        <f>Cash!H13</f>
        <v>442562.7899</v>
      </c>
      <c r="I3" s="14">
        <f>Cash!I13</f>
        <v>482892.5337</v>
      </c>
      <c r="J3" s="14">
        <f>Cash!J13</f>
        <v>524664.9952</v>
      </c>
      <c r="K3" s="14">
        <f>Cash!K13</f>
        <v>567915.7425</v>
      </c>
      <c r="L3" s="14">
        <f>Cash!L13</f>
        <v>612681.1712</v>
      </c>
      <c r="M3" s="14">
        <f>Cash!M13</f>
        <v>658998.5248</v>
      </c>
      <c r="N3" s="14">
        <f>Cash!N13</f>
        <v>706905.9142</v>
      </c>
      <c r="O3" s="14">
        <f>Cash!O13</f>
        <v>756442.3395</v>
      </c>
      <c r="P3" s="14">
        <f>Cash!P13</f>
        <v>807647.7106</v>
      </c>
      <c r="Q3" s="14">
        <f>Cash!Q13</f>
        <v>860562.8695</v>
      </c>
      <c r="R3" s="14">
        <f>Cash!R13</f>
        <v>915229.613</v>
      </c>
      <c r="S3" s="14">
        <f>Cash!S13</f>
        <v>971690.715</v>
      </c>
    </row>
    <row r="4">
      <c r="A4" s="7" t="s">
        <v>63</v>
      </c>
      <c r="B4" s="14">
        <f>Stocks!B29</f>
        <v>8150</v>
      </c>
      <c r="C4" s="14">
        <f>Stocks!C29</f>
        <v>15750.25</v>
      </c>
      <c r="D4" s="14">
        <f>Stocks!D29</f>
        <v>22782.50375</v>
      </c>
      <c r="E4" s="14">
        <f>Stocks!E29</f>
        <v>29228.04931</v>
      </c>
      <c r="F4" s="14">
        <f>Stocks!F29</f>
        <v>35067.69745</v>
      </c>
      <c r="G4" s="14">
        <f>Stocks!G29</f>
        <v>40281.76978</v>
      </c>
      <c r="H4" s="14">
        <f>Stocks!H29</f>
        <v>44850.08657</v>
      </c>
      <c r="I4" s="14">
        <f>Stocks!I29</f>
        <v>48751.9542</v>
      </c>
      <c r="J4" s="14">
        <f>Stocks!J29</f>
        <v>51966.15235</v>
      </c>
      <c r="K4" s="14">
        <f>Stocks!K29</f>
        <v>54470.92084</v>
      </c>
      <c r="L4" s="14">
        <f>Stocks!L29</f>
        <v>56243.94612</v>
      </c>
      <c r="M4" s="14">
        <f>Stocks!M29</f>
        <v>57262.34736</v>
      </c>
      <c r="N4" s="14">
        <f>Stocks!N29</f>
        <v>57502.66229</v>
      </c>
      <c r="O4" s="14">
        <f>Stocks!O29</f>
        <v>56940.83255</v>
      </c>
      <c r="P4" s="14">
        <f>Stocks!P29</f>
        <v>55552.18874</v>
      </c>
      <c r="Q4" s="14">
        <f>Stocks!Q29</f>
        <v>53311.43503</v>
      </c>
      <c r="R4" s="14">
        <f>Stocks!R29</f>
        <v>50192.63339</v>
      </c>
      <c r="S4" s="14">
        <f>Stocks!S29</f>
        <v>46169.18739</v>
      </c>
    </row>
    <row r="5">
      <c r="A5" s="7" t="s">
        <v>64</v>
      </c>
      <c r="B5" s="14">
        <f t="shared" ref="B5:S5" si="1">B3+B4</f>
        <v>146050</v>
      </c>
      <c r="C5" s="14">
        <f t="shared" si="1"/>
        <v>277115.75</v>
      </c>
      <c r="D5" s="14">
        <f t="shared" si="1"/>
        <v>317770.0363</v>
      </c>
      <c r="E5" s="14">
        <f t="shared" si="1"/>
        <v>359114.2473</v>
      </c>
      <c r="F5" s="14">
        <f t="shared" si="1"/>
        <v>401160.9041</v>
      </c>
      <c r="G5" s="14">
        <f t="shared" si="1"/>
        <v>443922.7741</v>
      </c>
      <c r="H5" s="14">
        <f t="shared" si="1"/>
        <v>487412.8765</v>
      </c>
      <c r="I5" s="14">
        <f t="shared" si="1"/>
        <v>531644.4879</v>
      </c>
      <c r="J5" s="14">
        <f t="shared" si="1"/>
        <v>576631.1475</v>
      </c>
      <c r="K5" s="14">
        <f t="shared" si="1"/>
        <v>622386.6633</v>
      </c>
      <c r="L5" s="14">
        <f t="shared" si="1"/>
        <v>668925.1174</v>
      </c>
      <c r="M5" s="14">
        <f t="shared" si="1"/>
        <v>716260.8721</v>
      </c>
      <c r="N5" s="14">
        <f t="shared" si="1"/>
        <v>764408.5765</v>
      </c>
      <c r="O5" s="14">
        <f t="shared" si="1"/>
        <v>813383.1721</v>
      </c>
      <c r="P5" s="14">
        <f t="shared" si="1"/>
        <v>863199.8993</v>
      </c>
      <c r="Q5" s="14">
        <f t="shared" si="1"/>
        <v>913874.3046</v>
      </c>
      <c r="R5" s="14">
        <f t="shared" si="1"/>
        <v>965422.2464</v>
      </c>
      <c r="S5" s="14">
        <f t="shared" si="1"/>
        <v>1017859.902</v>
      </c>
    </row>
    <row r="6">
      <c r="A6" s="7"/>
      <c r="B6" s="7"/>
      <c r="C6" s="7"/>
      <c r="D6" s="7"/>
      <c r="E6" s="7"/>
      <c r="F6" s="7"/>
      <c r="G6" s="7"/>
      <c r="H6" s="7"/>
      <c r="I6" s="7"/>
      <c r="J6" s="7"/>
      <c r="K6" s="7"/>
      <c r="L6" s="7"/>
      <c r="M6" s="7"/>
      <c r="N6" s="7"/>
      <c r="O6" s="7"/>
      <c r="P6" s="7"/>
      <c r="Q6" s="7"/>
      <c r="R6" s="7"/>
      <c r="S6" s="7"/>
    </row>
    <row r="7">
      <c r="A7" s="7" t="s">
        <v>65</v>
      </c>
      <c r="B7" s="7"/>
      <c r="C7" s="7"/>
      <c r="D7" s="7"/>
      <c r="E7" s="7"/>
      <c r="F7" s="7"/>
      <c r="G7" s="7"/>
      <c r="H7" s="7"/>
      <c r="I7" s="7"/>
      <c r="J7" s="7"/>
      <c r="K7" s="7"/>
      <c r="L7" s="7"/>
      <c r="M7" s="7"/>
      <c r="N7" s="7"/>
      <c r="O7" s="7"/>
      <c r="P7" s="7"/>
      <c r="Q7" s="7"/>
      <c r="R7" s="7"/>
      <c r="S7" s="7"/>
    </row>
    <row r="8">
      <c r="A8" s="7" t="s">
        <v>66</v>
      </c>
      <c r="B8" s="14">
        <f>Purchases!B24</f>
        <v>108800</v>
      </c>
      <c r="C8" s="14">
        <f>Purchases!C24</f>
        <v>201972</v>
      </c>
      <c r="D8" s="14">
        <f>Purchases!D24</f>
        <v>204076.98</v>
      </c>
      <c r="E8" s="14">
        <f>Purchases!E24</f>
        <v>206204.2887</v>
      </c>
      <c r="F8" s="14">
        <f>Purchases!F24</f>
        <v>208354.1686</v>
      </c>
      <c r="G8" s="14">
        <f>Purchases!G24</f>
        <v>210526.8648</v>
      </c>
      <c r="H8" s="14">
        <f>Purchases!H24</f>
        <v>212722.6253</v>
      </c>
      <c r="I8" s="14">
        <f>Purchases!I24</f>
        <v>214941.7008</v>
      </c>
      <c r="J8" s="14">
        <f>Purchases!J24</f>
        <v>217184.3448</v>
      </c>
      <c r="K8" s="14">
        <f>Purchases!K24</f>
        <v>219450.8136</v>
      </c>
      <c r="L8" s="14">
        <f>Purchases!L24</f>
        <v>221741.3665</v>
      </c>
      <c r="M8" s="14">
        <f>Purchases!M24</f>
        <v>224056.2656</v>
      </c>
      <c r="N8" s="14">
        <f>Purchases!N24</f>
        <v>226395.7759</v>
      </c>
      <c r="O8" s="14">
        <f>Purchases!O24</f>
        <v>228760.1656</v>
      </c>
      <c r="P8" s="14">
        <f>Purchases!P24</f>
        <v>231149.7057</v>
      </c>
      <c r="Q8" s="14">
        <f>Purchases!Q24</f>
        <v>233564.6702</v>
      </c>
      <c r="R8" s="14">
        <f>Purchases!R24</f>
        <v>236005.3364</v>
      </c>
      <c r="S8" s="14">
        <f>Purchases!S24</f>
        <v>238471.9846</v>
      </c>
    </row>
    <row r="9">
      <c r="A9" s="7" t="s">
        <v>67</v>
      </c>
      <c r="B9" s="14">
        <f t="shared" ref="B9:S9" si="2">B8</f>
        <v>108800</v>
      </c>
      <c r="C9" s="14">
        <f t="shared" si="2"/>
        <v>201972</v>
      </c>
      <c r="D9" s="14">
        <f t="shared" si="2"/>
        <v>204076.98</v>
      </c>
      <c r="E9" s="14">
        <f t="shared" si="2"/>
        <v>206204.2887</v>
      </c>
      <c r="F9" s="14">
        <f t="shared" si="2"/>
        <v>208354.1686</v>
      </c>
      <c r="G9" s="14">
        <f t="shared" si="2"/>
        <v>210526.8648</v>
      </c>
      <c r="H9" s="14">
        <f t="shared" si="2"/>
        <v>212722.6253</v>
      </c>
      <c r="I9" s="14">
        <f t="shared" si="2"/>
        <v>214941.7008</v>
      </c>
      <c r="J9" s="14">
        <f t="shared" si="2"/>
        <v>217184.3448</v>
      </c>
      <c r="K9" s="14">
        <f t="shared" si="2"/>
        <v>219450.8136</v>
      </c>
      <c r="L9" s="14">
        <f t="shared" si="2"/>
        <v>221741.3665</v>
      </c>
      <c r="M9" s="14">
        <f t="shared" si="2"/>
        <v>224056.2656</v>
      </c>
      <c r="N9" s="14">
        <f t="shared" si="2"/>
        <v>226395.7759</v>
      </c>
      <c r="O9" s="14">
        <f t="shared" si="2"/>
        <v>228760.1656</v>
      </c>
      <c r="P9" s="14">
        <f t="shared" si="2"/>
        <v>231149.7057</v>
      </c>
      <c r="Q9" s="14">
        <f t="shared" si="2"/>
        <v>233564.6702</v>
      </c>
      <c r="R9" s="14">
        <f t="shared" si="2"/>
        <v>236005.3364</v>
      </c>
      <c r="S9" s="14">
        <f t="shared" si="2"/>
        <v>238471.9846</v>
      </c>
    </row>
    <row r="10">
      <c r="A10" s="7"/>
      <c r="B10" s="7"/>
      <c r="C10" s="7"/>
      <c r="D10" s="7"/>
      <c r="E10" s="7"/>
      <c r="F10" s="7"/>
      <c r="G10" s="7"/>
      <c r="H10" s="7"/>
      <c r="I10" s="7"/>
      <c r="J10" s="7"/>
      <c r="K10" s="7"/>
      <c r="L10" s="7"/>
      <c r="M10" s="7"/>
      <c r="N10" s="7"/>
      <c r="O10" s="7"/>
      <c r="P10" s="7"/>
      <c r="Q10" s="7"/>
      <c r="R10" s="7"/>
      <c r="S10" s="7"/>
    </row>
    <row r="11">
      <c r="A11" s="7" t="s">
        <v>68</v>
      </c>
      <c r="B11" s="14">
        <f t="shared" ref="B11:S11" si="3">B5-B9</f>
        <v>37250</v>
      </c>
      <c r="C11" s="14">
        <f t="shared" si="3"/>
        <v>75143.75</v>
      </c>
      <c r="D11" s="14">
        <f t="shared" si="3"/>
        <v>113693.0563</v>
      </c>
      <c r="E11" s="14">
        <f t="shared" si="3"/>
        <v>152909.9586</v>
      </c>
      <c r="F11" s="14">
        <f t="shared" si="3"/>
        <v>192806.7355</v>
      </c>
      <c r="G11" s="14">
        <f t="shared" si="3"/>
        <v>233395.9093</v>
      </c>
      <c r="H11" s="14">
        <f t="shared" si="3"/>
        <v>274690.2512</v>
      </c>
      <c r="I11" s="14">
        <f t="shared" si="3"/>
        <v>316702.7871</v>
      </c>
      <c r="J11" s="14">
        <f t="shared" si="3"/>
        <v>359446.8028</v>
      </c>
      <c r="K11" s="14">
        <f t="shared" si="3"/>
        <v>402935.8497</v>
      </c>
      <c r="L11" s="14">
        <f t="shared" si="3"/>
        <v>447183.7509</v>
      </c>
      <c r="M11" s="14">
        <f t="shared" si="3"/>
        <v>492204.6066</v>
      </c>
      <c r="N11" s="14">
        <f t="shared" si="3"/>
        <v>538012.8006</v>
      </c>
      <c r="O11" s="14">
        <f t="shared" si="3"/>
        <v>584623.0064</v>
      </c>
      <c r="P11" s="14">
        <f t="shared" si="3"/>
        <v>632050.1936</v>
      </c>
      <c r="Q11" s="14">
        <f t="shared" si="3"/>
        <v>680309.6343</v>
      </c>
      <c r="R11" s="14">
        <f t="shared" si="3"/>
        <v>729416.9099</v>
      </c>
      <c r="S11" s="14">
        <f t="shared" si="3"/>
        <v>779387.9179</v>
      </c>
    </row>
    <row r="12">
      <c r="A12" s="7"/>
      <c r="B12" s="7"/>
      <c r="C12" s="7"/>
      <c r="D12" s="7"/>
      <c r="E12" s="7"/>
      <c r="F12" s="7"/>
      <c r="G12" s="7"/>
      <c r="H12" s="7"/>
      <c r="I12" s="7"/>
      <c r="J12" s="7"/>
      <c r="K12" s="7"/>
      <c r="L12" s="7"/>
      <c r="M12" s="7"/>
      <c r="N12" s="7"/>
      <c r="O12" s="7"/>
      <c r="P12" s="7"/>
      <c r="Q12" s="7"/>
      <c r="R12" s="7"/>
      <c r="S12" s="7"/>
    </row>
    <row r="13">
      <c r="A13" s="7" t="s">
        <v>69</v>
      </c>
      <c r="B13" s="8">
        <v>0.0</v>
      </c>
      <c r="C13" s="14">
        <f t="shared" ref="C13:S13" si="4">B15</f>
        <v>37250</v>
      </c>
      <c r="D13" s="14">
        <f t="shared" si="4"/>
        <v>75143.75</v>
      </c>
      <c r="E13" s="14">
        <f t="shared" si="4"/>
        <v>113693.0563</v>
      </c>
      <c r="F13" s="14">
        <f t="shared" si="4"/>
        <v>152909.9586</v>
      </c>
      <c r="G13" s="14">
        <f t="shared" si="4"/>
        <v>192806.7355</v>
      </c>
      <c r="H13" s="14">
        <f t="shared" si="4"/>
        <v>233395.9093</v>
      </c>
      <c r="I13" s="14">
        <f t="shared" si="4"/>
        <v>274690.2512</v>
      </c>
      <c r="J13" s="14">
        <f t="shared" si="4"/>
        <v>316702.7871</v>
      </c>
      <c r="K13" s="14">
        <f t="shared" si="4"/>
        <v>359446.8028</v>
      </c>
      <c r="L13" s="14">
        <f t="shared" si="4"/>
        <v>402935.8497</v>
      </c>
      <c r="M13" s="14">
        <f t="shared" si="4"/>
        <v>447183.7509</v>
      </c>
      <c r="N13" s="14">
        <f t="shared" si="4"/>
        <v>492204.6066</v>
      </c>
      <c r="O13" s="14">
        <f t="shared" si="4"/>
        <v>538012.8006</v>
      </c>
      <c r="P13" s="14">
        <f t="shared" si="4"/>
        <v>584623.0064</v>
      </c>
      <c r="Q13" s="14">
        <f t="shared" si="4"/>
        <v>632050.1936</v>
      </c>
      <c r="R13" s="14">
        <f t="shared" si="4"/>
        <v>680309.6343</v>
      </c>
      <c r="S13" s="14">
        <f t="shared" si="4"/>
        <v>729416.9099</v>
      </c>
    </row>
    <row r="14">
      <c r="A14" s="7" t="s">
        <v>70</v>
      </c>
      <c r="B14" s="14">
        <f>'Sales and Costs'!B20</f>
        <v>37250</v>
      </c>
      <c r="C14" s="14">
        <f>'Sales and Costs'!C20</f>
        <v>37893.75</v>
      </c>
      <c r="D14" s="14">
        <f>'Sales and Costs'!D20</f>
        <v>38549.30625</v>
      </c>
      <c r="E14" s="14">
        <f>'Sales and Costs'!E20</f>
        <v>39216.90234</v>
      </c>
      <c r="F14" s="14">
        <f>'Sales and Costs'!F20</f>
        <v>39896.77691</v>
      </c>
      <c r="G14" s="14">
        <f>'Sales and Costs'!G20</f>
        <v>40589.17375</v>
      </c>
      <c r="H14" s="14">
        <f>'Sales and Costs'!H20</f>
        <v>41294.34192</v>
      </c>
      <c r="I14" s="14">
        <f>'Sales and Costs'!I20</f>
        <v>42012.5359</v>
      </c>
      <c r="J14" s="14">
        <f>'Sales and Costs'!J20</f>
        <v>42744.01569</v>
      </c>
      <c r="K14" s="14">
        <f>'Sales and Costs'!K20</f>
        <v>43489.04695</v>
      </c>
      <c r="L14" s="14">
        <f>'Sales and Costs'!L20</f>
        <v>44247.90115</v>
      </c>
      <c r="M14" s="14">
        <f>'Sales and Costs'!M20</f>
        <v>45020.85569</v>
      </c>
      <c r="N14" s="14">
        <f>'Sales and Costs'!N20</f>
        <v>45808.19402</v>
      </c>
      <c r="O14" s="14">
        <f>'Sales and Costs'!O20</f>
        <v>46610.20584</v>
      </c>
      <c r="P14" s="14">
        <f>'Sales and Costs'!P20</f>
        <v>47427.18721</v>
      </c>
      <c r="Q14" s="14">
        <f>'Sales and Costs'!Q20</f>
        <v>48259.44071</v>
      </c>
      <c r="R14" s="14">
        <f>'Sales and Costs'!R20</f>
        <v>49107.27558</v>
      </c>
      <c r="S14" s="14">
        <f>'Sales and Costs'!S20</f>
        <v>49971.00794</v>
      </c>
    </row>
    <row r="15">
      <c r="A15" s="7" t="s">
        <v>71</v>
      </c>
      <c r="B15" s="14">
        <f t="shared" ref="B15:S15" si="5">B13+B14</f>
        <v>37250</v>
      </c>
      <c r="C15" s="14">
        <f t="shared" si="5"/>
        <v>75143.75</v>
      </c>
      <c r="D15" s="14">
        <f t="shared" si="5"/>
        <v>113693.0563</v>
      </c>
      <c r="E15" s="14">
        <f t="shared" si="5"/>
        <v>152909.9586</v>
      </c>
      <c r="F15" s="14">
        <f t="shared" si="5"/>
        <v>192806.7355</v>
      </c>
      <c r="G15" s="14">
        <f t="shared" si="5"/>
        <v>233395.9093</v>
      </c>
      <c r="H15" s="14">
        <f t="shared" si="5"/>
        <v>274690.2512</v>
      </c>
      <c r="I15" s="14">
        <f t="shared" si="5"/>
        <v>316702.7871</v>
      </c>
      <c r="J15" s="14">
        <f t="shared" si="5"/>
        <v>359446.8028</v>
      </c>
      <c r="K15" s="14">
        <f t="shared" si="5"/>
        <v>402935.8497</v>
      </c>
      <c r="L15" s="14">
        <f t="shared" si="5"/>
        <v>447183.7509</v>
      </c>
      <c r="M15" s="14">
        <f t="shared" si="5"/>
        <v>492204.6066</v>
      </c>
      <c r="N15" s="14">
        <f t="shared" si="5"/>
        <v>538012.8006</v>
      </c>
      <c r="O15" s="14">
        <f t="shared" si="5"/>
        <v>584623.0064</v>
      </c>
      <c r="P15" s="14">
        <f t="shared" si="5"/>
        <v>632050.1936</v>
      </c>
      <c r="Q15" s="14">
        <f t="shared" si="5"/>
        <v>680309.6343</v>
      </c>
      <c r="R15" s="14">
        <f t="shared" si="5"/>
        <v>729416.9099</v>
      </c>
      <c r="S15" s="14">
        <f t="shared" si="5"/>
        <v>779387.9179</v>
      </c>
    </row>
    <row r="16">
      <c r="A16" s="7"/>
      <c r="B16" s="7"/>
      <c r="C16" s="7"/>
      <c r="D16" s="7"/>
      <c r="E16" s="7"/>
      <c r="F16" s="7"/>
      <c r="G16" s="7"/>
      <c r="H16" s="7"/>
      <c r="I16" s="7"/>
      <c r="J16" s="7"/>
      <c r="K16" s="7"/>
      <c r="L16" s="7"/>
      <c r="M16" s="7"/>
      <c r="N16" s="7"/>
      <c r="O16" s="7"/>
      <c r="P16" s="7"/>
      <c r="Q16" s="7"/>
      <c r="R16" s="7"/>
      <c r="S16" s="7"/>
    </row>
    <row r="17">
      <c r="A17" s="7" t="s">
        <v>72</v>
      </c>
      <c r="B17" s="14">
        <f t="shared" ref="B17:S17" si="6">B11-B15</f>
        <v>0</v>
      </c>
      <c r="C17" s="14">
        <f t="shared" si="6"/>
        <v>0</v>
      </c>
      <c r="D17" s="14">
        <f t="shared" si="6"/>
        <v>0</v>
      </c>
      <c r="E17" s="14">
        <f t="shared" si="6"/>
        <v>0</v>
      </c>
      <c r="F17" s="14">
        <f t="shared" si="6"/>
        <v>0</v>
      </c>
      <c r="G17" s="14">
        <f t="shared" si="6"/>
        <v>0</v>
      </c>
      <c r="H17" s="14">
        <f t="shared" si="6"/>
        <v>0</v>
      </c>
      <c r="I17" s="14">
        <f t="shared" si="6"/>
        <v>0</v>
      </c>
      <c r="J17" s="14">
        <f t="shared" si="6"/>
        <v>0</v>
      </c>
      <c r="K17" s="14">
        <f t="shared" si="6"/>
        <v>0</v>
      </c>
      <c r="L17" s="14">
        <f t="shared" si="6"/>
        <v>0</v>
      </c>
      <c r="M17" s="14">
        <f t="shared" si="6"/>
        <v>0.0000000001164153218</v>
      </c>
      <c r="N17" s="14">
        <f t="shared" si="6"/>
        <v>0.0000000001164153218</v>
      </c>
      <c r="O17" s="14">
        <f t="shared" si="6"/>
        <v>0</v>
      </c>
      <c r="P17" s="14">
        <f t="shared" si="6"/>
        <v>0</v>
      </c>
      <c r="Q17" s="14">
        <f t="shared" si="6"/>
        <v>0</v>
      </c>
      <c r="R17" s="14">
        <f t="shared" si="6"/>
        <v>-0.0000000001164153218</v>
      </c>
      <c r="S17" s="14">
        <f t="shared" si="6"/>
        <v>0</v>
      </c>
    </row>
    <row r="18">
      <c r="A18" s="7"/>
      <c r="B18" s="7"/>
      <c r="C18" s="7"/>
      <c r="D18" s="7"/>
      <c r="E18" s="7"/>
      <c r="F18" s="7"/>
      <c r="G18" s="7"/>
      <c r="H18" s="7"/>
      <c r="I18" s="7"/>
      <c r="J18" s="7"/>
      <c r="K18" s="7"/>
      <c r="L18" s="7"/>
      <c r="M18" s="7"/>
      <c r="N18" s="7"/>
      <c r="O18" s="7"/>
      <c r="P18" s="7"/>
      <c r="Q18" s="7"/>
      <c r="R18" s="7"/>
      <c r="S18" s="7"/>
    </row>
    <row r="19">
      <c r="A19" s="7"/>
      <c r="B19" s="7"/>
      <c r="C19" s="7"/>
      <c r="D19" s="7"/>
      <c r="E19" s="7"/>
      <c r="F19" s="7"/>
      <c r="G19" s="7"/>
      <c r="H19" s="7"/>
      <c r="I19" s="7"/>
      <c r="J19" s="7"/>
      <c r="K19" s="7"/>
      <c r="L19" s="7"/>
      <c r="M19" s="7"/>
      <c r="N19" s="7"/>
      <c r="O19" s="7"/>
      <c r="P19" s="7"/>
      <c r="Q19" s="7"/>
      <c r="R19" s="7"/>
      <c r="S19" s="7"/>
    </row>
    <row r="20">
      <c r="A20" s="7"/>
      <c r="B20" s="7"/>
      <c r="C20" s="7"/>
      <c r="D20" s="7"/>
      <c r="E20" s="7"/>
      <c r="F20" s="7"/>
      <c r="G20" s="7"/>
      <c r="H20" s="7"/>
      <c r="I20" s="7"/>
      <c r="J20" s="7"/>
      <c r="K20" s="7"/>
      <c r="L20" s="7"/>
      <c r="M20" s="7"/>
      <c r="N20" s="7"/>
      <c r="O20" s="7"/>
      <c r="P20" s="7"/>
      <c r="Q20" s="7"/>
      <c r="R20" s="7"/>
      <c r="S20" s="7"/>
    </row>
  </sheetData>
  <drawing r:id="rId1"/>
</worksheet>
</file>