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Stocks" sheetId="6" r:id="rId9"/>
    <sheet state="visible" name="Cash" sheetId="7" r:id="rId10"/>
    <sheet state="visible" name="Balance" sheetId="8" r:id="rId11"/>
  </sheets>
  <definedNames/>
  <calcPr/>
</workbook>
</file>

<file path=xl/sharedStrings.xml><?xml version="1.0" encoding="utf-8"?>
<sst xmlns="http://schemas.openxmlformats.org/spreadsheetml/2006/main" count="167" uniqueCount="74">
  <si>
    <t>Description</t>
  </si>
  <si>
    <t>A footwear shop sells sandals, party shoes, heels, slippers, bellies and sports shoes. In the first month it sold 50 sandals, 13 party shoes, 15 heels, 74 slippers, 37 bellies and 32 sports shoes. Each month it estimates that the sales of sandals will increase by 0.5%, party shoes by 1%, heels by 0.75%, slippers by 3%, bellies by 2.5% and sports shoes by 2.5%.</t>
  </si>
  <si>
    <t>At the start of the first month the shop bought 60 sandals, 20 party shoes, 15 heels, 75 slippers, 40 bellies and 45 sports shoes. It estimates that each month it will increase its purchases of sandals by 0.5%, party shoes by 1%, heels by 1%,slippers by 4%,bellies by 3% and sports shoes by 1.5%.</t>
  </si>
  <si>
    <r>
      <rPr>
        <rFont val="Arial"/>
        <color theme="1"/>
        <sz val="16.0"/>
      </rPr>
      <t>The selling price of a pair of sandals is Rs</t>
    </r>
    <r>
      <rPr>
        <rFont val="Arial"/>
        <color rgb="FFA61C00"/>
        <sz val="16.0"/>
      </rPr>
      <t xml:space="preserve"> </t>
    </r>
    <r>
      <rPr>
        <rFont val="Arial"/>
        <color theme="1"/>
        <sz val="16.0"/>
      </rPr>
      <t>500, party shoes is Rs 1500, heels is Rs 2000, slippers is Rs 250, bellies is Rs 450  and sports shoes is Rs 2000. The cost price of a pair of sandals is Rs 400, party shoes is Rs 1250, heels is Rs 1750, slippers is Rs 200, bellies is Rs 375 and sports shoes is Rs 1800.</t>
    </r>
  </si>
  <si>
    <t>The payments for the purchase of slippers and bellies is made immediately. The payment for the purchase of sandals is made after 1 month. Party shoes and heels are purchased by making payments after 3 months. The payment for sports shoes is made after 4 months.</t>
  </si>
  <si>
    <t>Make a model for the stationery store for 18 months.</t>
  </si>
  <si>
    <t>Units Sold</t>
  </si>
  <si>
    <t>Increment</t>
  </si>
  <si>
    <t>Units Purchased</t>
  </si>
  <si>
    <t>Selling Price</t>
  </si>
  <si>
    <t>Cost Price</t>
  </si>
  <si>
    <t>Payments</t>
  </si>
  <si>
    <t>Sandals</t>
  </si>
  <si>
    <t>Party Shoes</t>
  </si>
  <si>
    <t>heels</t>
  </si>
  <si>
    <t>slippers</t>
  </si>
  <si>
    <t>bellies</t>
  </si>
  <si>
    <t>sport shoes</t>
  </si>
  <si>
    <t>M1</t>
  </si>
  <si>
    <t>M2</t>
  </si>
  <si>
    <t>M3</t>
  </si>
  <si>
    <t>M4</t>
  </si>
  <si>
    <t>M5</t>
  </si>
  <si>
    <t>M6</t>
  </si>
  <si>
    <t>M7</t>
  </si>
  <si>
    <t>M8</t>
  </si>
  <si>
    <t>M9</t>
  </si>
  <si>
    <t>M10</t>
  </si>
  <si>
    <t>M11</t>
  </si>
  <si>
    <t>M12</t>
  </si>
  <si>
    <t>M13</t>
  </si>
  <si>
    <t>M14</t>
  </si>
  <si>
    <t>M15</t>
  </si>
  <si>
    <t>M16</t>
  </si>
  <si>
    <t>M17</t>
  </si>
  <si>
    <t>M18</t>
  </si>
  <si>
    <t>Sales (Qty)</t>
  </si>
  <si>
    <t>Purchase (Qty)</t>
  </si>
  <si>
    <t>Sales (in Rs)</t>
  </si>
  <si>
    <t>Total Sales</t>
  </si>
  <si>
    <t>Cost of goods sold</t>
  </si>
  <si>
    <t>Total Cost of goods sold</t>
  </si>
  <si>
    <t>Total Costs</t>
  </si>
  <si>
    <t>Profit</t>
  </si>
  <si>
    <t>Purchases (in Rs)</t>
  </si>
  <si>
    <t>Total Purchases</t>
  </si>
  <si>
    <t>Purchase Payments</t>
  </si>
  <si>
    <t>Total Purchase Payments</t>
  </si>
  <si>
    <t>Payment Outstanding</t>
  </si>
  <si>
    <t>Total Payment Outstanding</t>
  </si>
  <si>
    <t>Opening Stock</t>
  </si>
  <si>
    <t>Change in Stock</t>
  </si>
  <si>
    <t>Closing Stocks</t>
  </si>
  <si>
    <t>Closing Stocks ( in Rs)</t>
  </si>
  <si>
    <t>Total Closing Stocks</t>
  </si>
  <si>
    <t>Cash inflow</t>
  </si>
  <si>
    <t>Cash received from sales</t>
  </si>
  <si>
    <t>Cash outflow</t>
  </si>
  <si>
    <t>Cash paid for purchases</t>
  </si>
  <si>
    <t>Net Cash for the month</t>
  </si>
  <si>
    <t>Cash in hand</t>
  </si>
  <si>
    <t>Opening Cash</t>
  </si>
  <si>
    <t>Net cash for the month</t>
  </si>
  <si>
    <t>Closing Cash</t>
  </si>
  <si>
    <t>Assets</t>
  </si>
  <si>
    <t>Stocks</t>
  </si>
  <si>
    <t>Total Assets (TA)</t>
  </si>
  <si>
    <t>Liabilities</t>
  </si>
  <si>
    <t>Total Liabilities (TL)</t>
  </si>
  <si>
    <t>Difference 1  (TA-TL)</t>
  </si>
  <si>
    <t>Opening Profit</t>
  </si>
  <si>
    <t>Profit fior the Month</t>
  </si>
  <si>
    <t>Accumulated Profit</t>
  </si>
  <si>
    <t>Difference 2 (D1- AP)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</si>
</sst>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6.0"/>
      <color theme="1"/>
      <name val="Arial"/>
    </font>
    <font>
      <sz val="16.0"/>
      <color theme="1"/>
      <name val="Arial"/>
    </font>
    <font>
      <sz val="12.0"/>
      <color theme="1"/>
      <name val="Arial"/>
    </font>
    <font>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readingOrder="0" shrinkToFit="0" vertical="bottom" wrapText="1"/>
    </xf>
    <xf borderId="0" fillId="0" fontId="3" numFmtId="0" xfId="0" applyAlignment="1" applyFont="1">
      <alignment vertical="bottom"/>
    </xf>
    <xf borderId="0" fillId="2" fontId="2" numFmtId="0" xfId="0" applyAlignment="1" applyFont="1">
      <alignment readingOrder="0" vertical="bottom"/>
    </xf>
    <xf borderId="0" fillId="0" fontId="4" numFmtId="0" xfId="0" applyAlignment="1" applyFont="1">
      <alignment vertical="bottom"/>
    </xf>
    <xf borderId="0" fillId="0" fontId="4" numFmtId="0" xfId="0" applyAlignment="1" applyFont="1">
      <alignment horizontal="right" vertical="bottom"/>
    </xf>
    <xf borderId="0" fillId="0" fontId="4" numFmtId="10" xfId="0" applyAlignment="1" applyFont="1" applyNumberFormat="1">
      <alignment horizontal="right" vertical="bottom"/>
    </xf>
    <xf borderId="0" fillId="0" fontId="4" numFmtId="9" xfId="0" applyAlignment="1" applyFont="1" applyNumberFormat="1">
      <alignment horizontal="right" vertical="bottom"/>
    </xf>
    <xf borderId="0" fillId="0" fontId="4" numFmtId="1" xfId="0" applyAlignment="1" applyFont="1" applyNumberFormat="1">
      <alignment horizontal="right" vertical="bottom"/>
    </xf>
    <xf borderId="0" fillId="0" fontId="4" numFmtId="3"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1.5"/>
  </cols>
  <sheetData>
    <row r="1">
      <c r="A1" s="1" t="s">
        <v>0</v>
      </c>
    </row>
    <row r="2">
      <c r="A2" s="2" t="s">
        <v>1</v>
      </c>
    </row>
    <row r="3">
      <c r="A3" s="2" t="s">
        <v>2</v>
      </c>
      <c r="D3" s="3"/>
    </row>
    <row r="4">
      <c r="A4" s="2" t="s">
        <v>3</v>
      </c>
      <c r="D4" s="3"/>
    </row>
    <row r="5">
      <c r="A5" s="2" t="s">
        <v>4</v>
      </c>
      <c r="D5" s="3"/>
    </row>
    <row r="6">
      <c r="A6" s="4" t="s">
        <v>5</v>
      </c>
      <c r="D6" s="3"/>
    </row>
    <row r="7">
      <c r="D7"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6</v>
      </c>
      <c r="C1" s="5" t="s">
        <v>7</v>
      </c>
      <c r="D1" s="5" t="s">
        <v>8</v>
      </c>
      <c r="E1" s="5" t="s">
        <v>7</v>
      </c>
      <c r="F1" s="5" t="s">
        <v>9</v>
      </c>
      <c r="G1" s="5" t="s">
        <v>10</v>
      </c>
      <c r="H1" s="5" t="s">
        <v>11</v>
      </c>
    </row>
    <row r="2">
      <c r="A2" s="5" t="s">
        <v>12</v>
      </c>
      <c r="B2" s="6">
        <v>50.0</v>
      </c>
      <c r="C2" s="7">
        <v>0.005</v>
      </c>
      <c r="D2" s="6">
        <v>60.0</v>
      </c>
      <c r="E2" s="7">
        <v>0.005</v>
      </c>
      <c r="F2" s="6">
        <v>500.0</v>
      </c>
      <c r="G2" s="6">
        <v>400.0</v>
      </c>
      <c r="H2" s="6">
        <v>1.0</v>
      </c>
    </row>
    <row r="3">
      <c r="A3" s="5" t="s">
        <v>13</v>
      </c>
      <c r="B3" s="6">
        <v>13.0</v>
      </c>
      <c r="C3" s="8">
        <v>0.01</v>
      </c>
      <c r="D3" s="6">
        <v>20.0</v>
      </c>
      <c r="E3" s="8">
        <v>0.01</v>
      </c>
      <c r="F3" s="6">
        <v>1500.0</v>
      </c>
      <c r="G3" s="6">
        <v>1250.0</v>
      </c>
      <c r="H3" s="6">
        <v>3.0</v>
      </c>
    </row>
    <row r="4">
      <c r="A4" s="5" t="s">
        <v>14</v>
      </c>
      <c r="B4" s="6">
        <v>15.0</v>
      </c>
      <c r="C4" s="7">
        <v>0.0075</v>
      </c>
      <c r="D4" s="6">
        <v>15.0</v>
      </c>
      <c r="E4" s="8">
        <v>0.01</v>
      </c>
      <c r="F4" s="6">
        <v>2000.0</v>
      </c>
      <c r="G4" s="6">
        <v>1750.0</v>
      </c>
      <c r="H4" s="6">
        <v>3.0</v>
      </c>
    </row>
    <row r="5">
      <c r="A5" s="5" t="s">
        <v>15</v>
      </c>
      <c r="B5" s="6">
        <v>74.0</v>
      </c>
      <c r="C5" s="8">
        <v>0.03</v>
      </c>
      <c r="D5" s="6">
        <v>75.0</v>
      </c>
      <c r="E5" s="8">
        <v>0.04</v>
      </c>
      <c r="F5" s="6">
        <v>250.0</v>
      </c>
      <c r="G5" s="6">
        <v>200.0</v>
      </c>
      <c r="H5" s="6">
        <v>0.0</v>
      </c>
    </row>
    <row r="6">
      <c r="A6" s="5" t="s">
        <v>16</v>
      </c>
      <c r="B6" s="6">
        <v>37.0</v>
      </c>
      <c r="C6" s="7">
        <v>0.025</v>
      </c>
      <c r="D6" s="6">
        <v>40.0</v>
      </c>
      <c r="E6" s="8">
        <v>0.03</v>
      </c>
      <c r="F6" s="6">
        <v>450.0</v>
      </c>
      <c r="G6" s="6">
        <v>375.0</v>
      </c>
      <c r="H6" s="6">
        <v>0.0</v>
      </c>
    </row>
    <row r="7">
      <c r="A7" s="5" t="s">
        <v>17</v>
      </c>
      <c r="B7" s="6">
        <v>32.0</v>
      </c>
      <c r="C7" s="7">
        <v>0.025</v>
      </c>
      <c r="D7" s="6">
        <v>45.0</v>
      </c>
      <c r="E7" s="7">
        <v>0.015</v>
      </c>
      <c r="F7" s="6">
        <v>2000.0</v>
      </c>
      <c r="G7" s="6">
        <v>1800.0</v>
      </c>
      <c r="H7" s="6">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36</v>
      </c>
      <c r="B2" s="5"/>
      <c r="C2" s="5"/>
      <c r="D2" s="5"/>
      <c r="E2" s="5"/>
      <c r="F2" s="5"/>
      <c r="G2" s="5"/>
      <c r="H2" s="5"/>
      <c r="I2" s="5"/>
      <c r="J2" s="5"/>
      <c r="K2" s="5"/>
      <c r="L2" s="5"/>
      <c r="M2" s="5"/>
      <c r="N2" s="5"/>
      <c r="O2" s="5"/>
      <c r="P2" s="5"/>
      <c r="Q2" s="5"/>
      <c r="R2" s="5"/>
      <c r="S2" s="5"/>
    </row>
    <row r="3">
      <c r="A3" s="5" t="str">
        <f>Assumptions!A2</f>
        <v>Sandals</v>
      </c>
      <c r="B3" s="6">
        <f>Assumptions!B2</f>
        <v>50</v>
      </c>
      <c r="C3" s="9">
        <f>B3*(1+Assumptions!$C2)</f>
        <v>50.25</v>
      </c>
      <c r="D3" s="9">
        <f>C3*(1+Assumptions!$C2)</f>
        <v>50.50125</v>
      </c>
      <c r="E3" s="9">
        <f>D3*(1+Assumptions!$C2)</f>
        <v>50.75375625</v>
      </c>
      <c r="F3" s="9">
        <f>E3*(1+Assumptions!$C2)</f>
        <v>51.00752503</v>
      </c>
      <c r="G3" s="9">
        <f>F3*(1+Assumptions!$C2)</f>
        <v>51.26256266</v>
      </c>
      <c r="H3" s="9">
        <f>G3*(1+Assumptions!$C2)</f>
        <v>51.51887547</v>
      </c>
      <c r="I3" s="9">
        <f>H3*(1+Assumptions!$C2)</f>
        <v>51.77646985</v>
      </c>
      <c r="J3" s="9">
        <f>I3*(1+Assumptions!$C2)</f>
        <v>52.0353522</v>
      </c>
      <c r="K3" s="9">
        <f>J3*(1+Assumptions!$C2)</f>
        <v>52.29552896</v>
      </c>
      <c r="L3" s="9">
        <f>K3*(1+Assumptions!$C2)</f>
        <v>52.5570066</v>
      </c>
      <c r="M3" s="9">
        <f>L3*(1+Assumptions!$C2)</f>
        <v>52.81979164</v>
      </c>
      <c r="N3" s="9">
        <f>M3*(1+Assumptions!$C2)</f>
        <v>53.08389059</v>
      </c>
      <c r="O3" s="9">
        <f>N3*(1+Assumptions!$C2)</f>
        <v>53.34931005</v>
      </c>
      <c r="P3" s="9">
        <f>O3*(1+Assumptions!$C2)</f>
        <v>53.6160566</v>
      </c>
      <c r="Q3" s="9">
        <f>P3*(1+Assumptions!$C2)</f>
        <v>53.88413688</v>
      </c>
      <c r="R3" s="9">
        <f>Q3*(1+Assumptions!$C2)</f>
        <v>54.15355756</v>
      </c>
      <c r="S3" s="9">
        <f>R3*(1+Assumptions!$C2)</f>
        <v>54.42432535</v>
      </c>
    </row>
    <row r="4">
      <c r="A4" s="5" t="str">
        <f>Assumptions!A3</f>
        <v>Party Shoes</v>
      </c>
      <c r="B4" s="6">
        <f>Assumptions!B3</f>
        <v>13</v>
      </c>
      <c r="C4" s="9">
        <f>B4*(1+Assumptions!$C3)</f>
        <v>13.13</v>
      </c>
      <c r="D4" s="9">
        <f>C4*(1+Assumptions!$C3)</f>
        <v>13.2613</v>
      </c>
      <c r="E4" s="9">
        <f>D4*(1+Assumptions!$C3)</f>
        <v>13.393913</v>
      </c>
      <c r="F4" s="9">
        <f>E4*(1+Assumptions!$C3)</f>
        <v>13.52785213</v>
      </c>
      <c r="G4" s="9">
        <f>F4*(1+Assumptions!$C3)</f>
        <v>13.66313065</v>
      </c>
      <c r="H4" s="9">
        <f>G4*(1+Assumptions!$C3)</f>
        <v>13.79976196</v>
      </c>
      <c r="I4" s="9">
        <f>H4*(1+Assumptions!$C3)</f>
        <v>13.93775958</v>
      </c>
      <c r="J4" s="9">
        <f>I4*(1+Assumptions!$C3)</f>
        <v>14.07713717</v>
      </c>
      <c r="K4" s="9">
        <f>J4*(1+Assumptions!$C3)</f>
        <v>14.21790854</v>
      </c>
      <c r="L4" s="9">
        <f>K4*(1+Assumptions!$C3)</f>
        <v>14.36008763</v>
      </c>
      <c r="M4" s="9">
        <f>L4*(1+Assumptions!$C3)</f>
        <v>14.50368851</v>
      </c>
      <c r="N4" s="9">
        <f>M4*(1+Assumptions!$C3)</f>
        <v>14.64872539</v>
      </c>
      <c r="O4" s="9">
        <f>N4*(1+Assumptions!$C3)</f>
        <v>14.79521265</v>
      </c>
      <c r="P4" s="9">
        <f>O4*(1+Assumptions!$C3)</f>
        <v>14.94316477</v>
      </c>
      <c r="Q4" s="9">
        <f>P4*(1+Assumptions!$C3)</f>
        <v>15.09259642</v>
      </c>
      <c r="R4" s="9">
        <f>Q4*(1+Assumptions!$C3)</f>
        <v>15.24352238</v>
      </c>
      <c r="S4" s="9">
        <f>R4*(1+Assumptions!$C3)</f>
        <v>15.39595761</v>
      </c>
    </row>
    <row r="5">
      <c r="A5" s="5" t="str">
        <f>Assumptions!A4</f>
        <v>heels</v>
      </c>
      <c r="B5" s="6">
        <f>Assumptions!B4</f>
        <v>15</v>
      </c>
      <c r="C5" s="9">
        <f>B5*(1+Assumptions!$C4)</f>
        <v>15.1125</v>
      </c>
      <c r="D5" s="9">
        <f>C5*(1+Assumptions!$C4)</f>
        <v>15.22584375</v>
      </c>
      <c r="E5" s="9">
        <f>D5*(1+Assumptions!$C4)</f>
        <v>15.34003758</v>
      </c>
      <c r="F5" s="9">
        <f>E5*(1+Assumptions!$C4)</f>
        <v>15.45508786</v>
      </c>
      <c r="G5" s="9">
        <f>F5*(1+Assumptions!$C4)</f>
        <v>15.57100102</v>
      </c>
      <c r="H5" s="9">
        <f>G5*(1+Assumptions!$C4)</f>
        <v>15.68778353</v>
      </c>
      <c r="I5" s="9">
        <f>H5*(1+Assumptions!$C4)</f>
        <v>15.8054419</v>
      </c>
      <c r="J5" s="9">
        <f>I5*(1+Assumptions!$C4)</f>
        <v>15.92398272</v>
      </c>
      <c r="K5" s="9">
        <f>J5*(1+Assumptions!$C4)</f>
        <v>16.04341259</v>
      </c>
      <c r="L5" s="9">
        <f>K5*(1+Assumptions!$C4)</f>
        <v>16.16373818</v>
      </c>
      <c r="M5" s="9">
        <f>L5*(1+Assumptions!$C4)</f>
        <v>16.28496622</v>
      </c>
      <c r="N5" s="9">
        <f>M5*(1+Assumptions!$C4)</f>
        <v>16.40710347</v>
      </c>
      <c r="O5" s="9">
        <f>N5*(1+Assumptions!$C4)</f>
        <v>16.53015674</v>
      </c>
      <c r="P5" s="9">
        <f>O5*(1+Assumptions!$C4)</f>
        <v>16.65413292</v>
      </c>
      <c r="Q5" s="9">
        <f>P5*(1+Assumptions!$C4)</f>
        <v>16.77903891</v>
      </c>
      <c r="R5" s="9">
        <f>Q5*(1+Assumptions!$C4)</f>
        <v>16.90488171</v>
      </c>
      <c r="S5" s="9">
        <f>R5*(1+Assumptions!$C4)</f>
        <v>17.03166832</v>
      </c>
    </row>
    <row r="6">
      <c r="A6" s="5" t="str">
        <f>Assumptions!A5</f>
        <v>slippers</v>
      </c>
      <c r="B6" s="6">
        <f>Assumptions!B5</f>
        <v>74</v>
      </c>
      <c r="C6" s="9">
        <f>B6*(1+Assumptions!$C5)</f>
        <v>76.22</v>
      </c>
      <c r="D6" s="9">
        <f>C6*(1+Assumptions!$C5)</f>
        <v>78.5066</v>
      </c>
      <c r="E6" s="9">
        <f>D6*(1+Assumptions!$C5)</f>
        <v>80.861798</v>
      </c>
      <c r="F6" s="9">
        <f>E6*(1+Assumptions!$C5)</f>
        <v>83.28765194</v>
      </c>
      <c r="G6" s="9">
        <f>F6*(1+Assumptions!$C5)</f>
        <v>85.7862815</v>
      </c>
      <c r="H6" s="9">
        <f>G6*(1+Assumptions!$C5)</f>
        <v>88.35986994</v>
      </c>
      <c r="I6" s="9">
        <f>H6*(1+Assumptions!$C5)</f>
        <v>91.01066604</v>
      </c>
      <c r="J6" s="9">
        <f>I6*(1+Assumptions!$C5)</f>
        <v>93.74098602</v>
      </c>
      <c r="K6" s="9">
        <f>J6*(1+Assumptions!$C5)</f>
        <v>96.5532156</v>
      </c>
      <c r="L6" s="9">
        <f>K6*(1+Assumptions!$C5)</f>
        <v>99.44981207</v>
      </c>
      <c r="M6" s="9">
        <f>L6*(1+Assumptions!$C5)</f>
        <v>102.4333064</v>
      </c>
      <c r="N6" s="9">
        <f>M6*(1+Assumptions!$C5)</f>
        <v>105.5063056</v>
      </c>
      <c r="O6" s="9">
        <f>N6*(1+Assumptions!$C5)</f>
        <v>108.6714948</v>
      </c>
      <c r="P6" s="9">
        <f>O6*(1+Assumptions!$C5)</f>
        <v>111.9316396</v>
      </c>
      <c r="Q6" s="9">
        <f>P6*(1+Assumptions!$C5)</f>
        <v>115.2895888</v>
      </c>
      <c r="R6" s="9">
        <f>Q6*(1+Assumptions!$C5)</f>
        <v>118.7482765</v>
      </c>
      <c r="S6" s="9">
        <f>R6*(1+Assumptions!$C5)</f>
        <v>122.3107248</v>
      </c>
    </row>
    <row r="7">
      <c r="A7" s="5" t="str">
        <f>Assumptions!A6</f>
        <v>bellies</v>
      </c>
      <c r="B7" s="6">
        <f>Assumptions!B6</f>
        <v>37</v>
      </c>
      <c r="C7" s="9">
        <f>B7*(1+Assumptions!$C6)</f>
        <v>37.925</v>
      </c>
      <c r="D7" s="9">
        <f>C7*(1+Assumptions!$C6)</f>
        <v>38.873125</v>
      </c>
      <c r="E7" s="9">
        <f>D7*(1+Assumptions!$C6)</f>
        <v>39.84495313</v>
      </c>
      <c r="F7" s="9">
        <f>E7*(1+Assumptions!$C6)</f>
        <v>40.84107695</v>
      </c>
      <c r="G7" s="9">
        <f>F7*(1+Assumptions!$C6)</f>
        <v>41.86210388</v>
      </c>
      <c r="H7" s="9">
        <f>G7*(1+Assumptions!$C6)</f>
        <v>42.90865647</v>
      </c>
      <c r="I7" s="9">
        <f>H7*(1+Assumptions!$C6)</f>
        <v>43.98137289</v>
      </c>
      <c r="J7" s="9">
        <f>I7*(1+Assumptions!$C6)</f>
        <v>45.08090721</v>
      </c>
      <c r="K7" s="9">
        <f>J7*(1+Assumptions!$C6)</f>
        <v>46.20792989</v>
      </c>
      <c r="L7" s="9">
        <f>K7*(1+Assumptions!$C6)</f>
        <v>47.36312814</v>
      </c>
      <c r="M7" s="9">
        <f>L7*(1+Assumptions!$C6)</f>
        <v>48.54720634</v>
      </c>
      <c r="N7" s="9">
        <f>M7*(1+Assumptions!$C6)</f>
        <v>49.7608865</v>
      </c>
      <c r="O7" s="9">
        <f>N7*(1+Assumptions!$C6)</f>
        <v>51.00490866</v>
      </c>
      <c r="P7" s="9">
        <f>O7*(1+Assumptions!$C6)</f>
        <v>52.28003138</v>
      </c>
      <c r="Q7" s="9">
        <f>P7*(1+Assumptions!$C6)</f>
        <v>53.58703216</v>
      </c>
      <c r="R7" s="9">
        <f>Q7*(1+Assumptions!$C6)</f>
        <v>54.92670796</v>
      </c>
      <c r="S7" s="9">
        <f>R7*(1+Assumptions!$C6)</f>
        <v>56.29987566</v>
      </c>
    </row>
    <row r="8">
      <c r="A8" s="5" t="str">
        <f>Assumptions!A7</f>
        <v>sport shoes</v>
      </c>
      <c r="B8" s="6">
        <f>Assumptions!B7</f>
        <v>32</v>
      </c>
      <c r="C8" s="9">
        <f>B8*(1+Assumptions!$C7)</f>
        <v>32.8</v>
      </c>
      <c r="D8" s="9">
        <f>C8*(1+Assumptions!$C7)</f>
        <v>33.62</v>
      </c>
      <c r="E8" s="9">
        <f>D8*(1+Assumptions!$C7)</f>
        <v>34.4605</v>
      </c>
      <c r="F8" s="9">
        <f>E8*(1+Assumptions!$C7)</f>
        <v>35.3220125</v>
      </c>
      <c r="G8" s="9">
        <f>F8*(1+Assumptions!$C7)</f>
        <v>36.20506281</v>
      </c>
      <c r="H8" s="9">
        <f>G8*(1+Assumptions!$C7)</f>
        <v>37.11018938</v>
      </c>
      <c r="I8" s="9">
        <f>H8*(1+Assumptions!$C7)</f>
        <v>38.03794412</v>
      </c>
      <c r="J8" s="9">
        <f>I8*(1+Assumptions!$C7)</f>
        <v>38.98889272</v>
      </c>
      <c r="K8" s="9">
        <f>J8*(1+Assumptions!$C7)</f>
        <v>39.96361504</v>
      </c>
      <c r="L8" s="9">
        <f>K8*(1+Assumptions!$C7)</f>
        <v>40.96270541</v>
      </c>
      <c r="M8" s="9">
        <f>L8*(1+Assumptions!$C7)</f>
        <v>41.98677305</v>
      </c>
      <c r="N8" s="9">
        <f>M8*(1+Assumptions!$C7)</f>
        <v>43.03644238</v>
      </c>
      <c r="O8" s="9">
        <f>N8*(1+Assumptions!$C7)</f>
        <v>44.11235344</v>
      </c>
      <c r="P8" s="9">
        <f>O8*(1+Assumptions!$C7)</f>
        <v>45.21516227</v>
      </c>
      <c r="Q8" s="9">
        <f>P8*(1+Assumptions!$C7)</f>
        <v>46.34554133</v>
      </c>
      <c r="R8" s="9">
        <f>Q8*(1+Assumptions!$C7)</f>
        <v>47.50417986</v>
      </c>
      <c r="S8" s="9">
        <f>R8*(1+Assumptions!$C7)</f>
        <v>48.69178436</v>
      </c>
    </row>
    <row r="9">
      <c r="A9" s="5"/>
      <c r="B9" s="5"/>
      <c r="C9" s="5"/>
      <c r="D9" s="5"/>
      <c r="E9" s="5"/>
      <c r="F9" s="5"/>
      <c r="G9" s="5"/>
      <c r="H9" s="5"/>
      <c r="I9" s="5"/>
      <c r="J9" s="5"/>
      <c r="K9" s="5"/>
      <c r="L9" s="5"/>
      <c r="M9" s="5"/>
      <c r="N9" s="5"/>
      <c r="O9" s="5"/>
      <c r="P9" s="5"/>
      <c r="Q9" s="5"/>
      <c r="R9" s="5"/>
      <c r="S9" s="5"/>
    </row>
    <row r="10">
      <c r="A10" s="5" t="s">
        <v>37</v>
      </c>
      <c r="B10" s="5"/>
      <c r="C10" s="5"/>
      <c r="D10" s="5"/>
      <c r="E10" s="5"/>
      <c r="F10" s="5"/>
      <c r="G10" s="5"/>
      <c r="H10" s="5"/>
      <c r="I10" s="5"/>
      <c r="J10" s="5"/>
      <c r="K10" s="5"/>
      <c r="L10" s="5"/>
      <c r="M10" s="5"/>
      <c r="N10" s="5"/>
      <c r="O10" s="5"/>
      <c r="P10" s="5"/>
      <c r="Q10" s="5"/>
      <c r="R10" s="5"/>
      <c r="S10" s="5"/>
    </row>
    <row r="11">
      <c r="A11" s="5" t="str">
        <f t="shared" ref="A11:A17" si="1">A3</f>
        <v>Sandals</v>
      </c>
      <c r="B11" s="6">
        <f>Assumptions!$D2</f>
        <v>60</v>
      </c>
      <c r="C11" s="9">
        <f>B11*(1+Assumptions!$E2)</f>
        <v>60.3</v>
      </c>
      <c r="D11" s="9">
        <f>C11*(1+Assumptions!$E2)</f>
        <v>60.6015</v>
      </c>
      <c r="E11" s="9">
        <f>D11*(1+Assumptions!$E2)</f>
        <v>60.9045075</v>
      </c>
      <c r="F11" s="9">
        <f>E11*(1+Assumptions!$E2)</f>
        <v>61.20903004</v>
      </c>
      <c r="G11" s="9">
        <f>F11*(1+Assumptions!$E2)</f>
        <v>61.51507519</v>
      </c>
      <c r="H11" s="9">
        <f>G11*(1+Assumptions!$E2)</f>
        <v>61.82265056</v>
      </c>
      <c r="I11" s="9">
        <f>H11*(1+Assumptions!$E2)</f>
        <v>62.13176382</v>
      </c>
      <c r="J11" s="9">
        <f>I11*(1+Assumptions!$E2)</f>
        <v>62.44242264</v>
      </c>
      <c r="K11" s="9">
        <f>J11*(1+Assumptions!$E2)</f>
        <v>62.75463475</v>
      </c>
      <c r="L11" s="9">
        <f>K11*(1+Assumptions!$E2)</f>
        <v>63.06840792</v>
      </c>
      <c r="M11" s="9">
        <f>L11*(1+Assumptions!$E2)</f>
        <v>63.38374996</v>
      </c>
      <c r="N11" s="9">
        <f>M11*(1+Assumptions!$E2)</f>
        <v>63.70066871</v>
      </c>
      <c r="O11" s="9">
        <f>N11*(1+Assumptions!$E2)</f>
        <v>64.01917206</v>
      </c>
      <c r="P11" s="9">
        <f>O11*(1+Assumptions!$E2)</f>
        <v>64.33926792</v>
      </c>
      <c r="Q11" s="9">
        <f>P11*(1+Assumptions!$E2)</f>
        <v>64.66096426</v>
      </c>
      <c r="R11" s="9">
        <f>Q11*(1+Assumptions!$E2)</f>
        <v>64.98426908</v>
      </c>
      <c r="S11" s="9">
        <f>R11*(1+Assumptions!$E2)</f>
        <v>65.30919042</v>
      </c>
    </row>
    <row r="12">
      <c r="A12" s="5" t="str">
        <f t="shared" si="1"/>
        <v>Party Shoes</v>
      </c>
      <c r="B12" s="6">
        <f>Assumptions!$D3</f>
        <v>20</v>
      </c>
      <c r="C12" s="9">
        <f>B12*(1+Assumptions!$E3)</f>
        <v>20.2</v>
      </c>
      <c r="D12" s="9">
        <f>C12*(1+Assumptions!$E3)</f>
        <v>20.402</v>
      </c>
      <c r="E12" s="9">
        <f>D12*(1+Assumptions!$E3)</f>
        <v>20.60602</v>
      </c>
      <c r="F12" s="9">
        <f>E12*(1+Assumptions!$E3)</f>
        <v>20.8120802</v>
      </c>
      <c r="G12" s="9">
        <f>F12*(1+Assumptions!$E3)</f>
        <v>21.020201</v>
      </c>
      <c r="H12" s="9">
        <f>G12*(1+Assumptions!$E3)</f>
        <v>21.23040301</v>
      </c>
      <c r="I12" s="9">
        <f>H12*(1+Assumptions!$E3)</f>
        <v>21.44270704</v>
      </c>
      <c r="J12" s="9">
        <f>I12*(1+Assumptions!$E3)</f>
        <v>21.65713411</v>
      </c>
      <c r="K12" s="9">
        <f>J12*(1+Assumptions!$E3)</f>
        <v>21.87370545</v>
      </c>
      <c r="L12" s="9">
        <f>K12*(1+Assumptions!$E3)</f>
        <v>22.09244251</v>
      </c>
      <c r="M12" s="9">
        <f>L12*(1+Assumptions!$E3)</f>
        <v>22.31336693</v>
      </c>
      <c r="N12" s="9">
        <f>M12*(1+Assumptions!$E3)</f>
        <v>22.5365006</v>
      </c>
      <c r="O12" s="9">
        <f>N12*(1+Assumptions!$E3)</f>
        <v>22.76186561</v>
      </c>
      <c r="P12" s="9">
        <f>O12*(1+Assumptions!$E3)</f>
        <v>22.98948426</v>
      </c>
      <c r="Q12" s="9">
        <f>P12*(1+Assumptions!$E3)</f>
        <v>23.21937911</v>
      </c>
      <c r="R12" s="9">
        <f>Q12*(1+Assumptions!$E3)</f>
        <v>23.4515729</v>
      </c>
      <c r="S12" s="9">
        <f>R12*(1+Assumptions!$E3)</f>
        <v>23.68608863</v>
      </c>
    </row>
    <row r="13">
      <c r="A13" s="5" t="str">
        <f t="shared" si="1"/>
        <v>heels</v>
      </c>
      <c r="B13" s="6">
        <f>Assumptions!$D4</f>
        <v>15</v>
      </c>
      <c r="C13" s="9">
        <f>B13*(1+Assumptions!$E4)</f>
        <v>15.15</v>
      </c>
      <c r="D13" s="9">
        <f>C13*(1+Assumptions!$E4)</f>
        <v>15.3015</v>
      </c>
      <c r="E13" s="9">
        <f>D13*(1+Assumptions!$E4)</f>
        <v>15.454515</v>
      </c>
      <c r="F13" s="9">
        <f>E13*(1+Assumptions!$E4)</f>
        <v>15.60906015</v>
      </c>
      <c r="G13" s="9">
        <f>F13*(1+Assumptions!$E4)</f>
        <v>15.76515075</v>
      </c>
      <c r="H13" s="9">
        <f>G13*(1+Assumptions!$E4)</f>
        <v>15.92280226</v>
      </c>
      <c r="I13" s="9">
        <f>H13*(1+Assumptions!$E4)</f>
        <v>16.08203028</v>
      </c>
      <c r="J13" s="9">
        <f>I13*(1+Assumptions!$E4)</f>
        <v>16.24285058</v>
      </c>
      <c r="K13" s="9">
        <f>J13*(1+Assumptions!$E4)</f>
        <v>16.40527909</v>
      </c>
      <c r="L13" s="9">
        <f>K13*(1+Assumptions!$E4)</f>
        <v>16.56933188</v>
      </c>
      <c r="M13" s="9">
        <f>L13*(1+Assumptions!$E4)</f>
        <v>16.7350252</v>
      </c>
      <c r="N13" s="9">
        <f>M13*(1+Assumptions!$E4)</f>
        <v>16.90237545</v>
      </c>
      <c r="O13" s="9">
        <f>N13*(1+Assumptions!$E4)</f>
        <v>17.07139921</v>
      </c>
      <c r="P13" s="9">
        <f>O13*(1+Assumptions!$E4)</f>
        <v>17.2421132</v>
      </c>
      <c r="Q13" s="9">
        <f>P13*(1+Assumptions!$E4)</f>
        <v>17.41453433</v>
      </c>
      <c r="R13" s="9">
        <f>Q13*(1+Assumptions!$E4)</f>
        <v>17.58867967</v>
      </c>
      <c r="S13" s="9">
        <f>R13*(1+Assumptions!$E4)</f>
        <v>17.76456647</v>
      </c>
    </row>
    <row r="14">
      <c r="A14" s="5" t="str">
        <f t="shared" si="1"/>
        <v>slippers</v>
      </c>
      <c r="B14" s="6">
        <f>Assumptions!$D5</f>
        <v>75</v>
      </c>
      <c r="C14" s="9">
        <f>B14*(1+Assumptions!$E5)</f>
        <v>78</v>
      </c>
      <c r="D14" s="9">
        <f>C14*(1+Assumptions!$E5)</f>
        <v>81.12</v>
      </c>
      <c r="E14" s="9">
        <f>D14*(1+Assumptions!$E5)</f>
        <v>84.3648</v>
      </c>
      <c r="F14" s="9">
        <f>E14*(1+Assumptions!$E5)</f>
        <v>87.739392</v>
      </c>
      <c r="G14" s="9">
        <f>F14*(1+Assumptions!$E5)</f>
        <v>91.24896768</v>
      </c>
      <c r="H14" s="9">
        <f>G14*(1+Assumptions!$E5)</f>
        <v>94.89892639</v>
      </c>
      <c r="I14" s="9">
        <f>H14*(1+Assumptions!$E5)</f>
        <v>98.69488344</v>
      </c>
      <c r="J14" s="9">
        <f>I14*(1+Assumptions!$E5)</f>
        <v>102.6426788</v>
      </c>
      <c r="K14" s="9">
        <f>J14*(1+Assumptions!$E5)</f>
        <v>106.7483859</v>
      </c>
      <c r="L14" s="9">
        <f>K14*(1+Assumptions!$E5)</f>
        <v>111.0183214</v>
      </c>
      <c r="M14" s="9">
        <f>L14*(1+Assumptions!$E5)</f>
        <v>115.4590542</v>
      </c>
      <c r="N14" s="9">
        <f>M14*(1+Assumptions!$E5)</f>
        <v>120.0774164</v>
      </c>
      <c r="O14" s="9">
        <f>N14*(1+Assumptions!$E5)</f>
        <v>124.880513</v>
      </c>
      <c r="P14" s="9">
        <f>O14*(1+Assumptions!$E5)</f>
        <v>129.8757336</v>
      </c>
      <c r="Q14" s="9">
        <f>P14*(1+Assumptions!$E5)</f>
        <v>135.0707629</v>
      </c>
      <c r="R14" s="9">
        <f>Q14*(1+Assumptions!$E5)</f>
        <v>140.4735934</v>
      </c>
      <c r="S14" s="9">
        <f>R14*(1+Assumptions!$E5)</f>
        <v>146.0925372</v>
      </c>
    </row>
    <row r="15">
      <c r="A15" s="5" t="str">
        <f t="shared" si="1"/>
        <v>bellies</v>
      </c>
      <c r="B15" s="6">
        <f>Assumptions!$D6</f>
        <v>40</v>
      </c>
      <c r="C15" s="9">
        <f>B15*(1+Assumptions!$E6)</f>
        <v>41.2</v>
      </c>
      <c r="D15" s="9">
        <f>C15*(1+Assumptions!$E6)</f>
        <v>42.436</v>
      </c>
      <c r="E15" s="9">
        <f>D15*(1+Assumptions!$E6)</f>
        <v>43.70908</v>
      </c>
      <c r="F15" s="9">
        <f>E15*(1+Assumptions!$E6)</f>
        <v>45.0203524</v>
      </c>
      <c r="G15" s="9">
        <f>F15*(1+Assumptions!$E6)</f>
        <v>46.37096297</v>
      </c>
      <c r="H15" s="9">
        <f>G15*(1+Assumptions!$E6)</f>
        <v>47.76209186</v>
      </c>
      <c r="I15" s="9">
        <f>H15*(1+Assumptions!$E6)</f>
        <v>49.19495462</v>
      </c>
      <c r="J15" s="9">
        <f>I15*(1+Assumptions!$E6)</f>
        <v>50.67080326</v>
      </c>
      <c r="K15" s="9">
        <f>J15*(1+Assumptions!$E6)</f>
        <v>52.19092735</v>
      </c>
      <c r="L15" s="9">
        <f>K15*(1+Assumptions!$E6)</f>
        <v>53.75665517</v>
      </c>
      <c r="M15" s="9">
        <f>L15*(1+Assumptions!$E6)</f>
        <v>55.36935483</v>
      </c>
      <c r="N15" s="9">
        <f>M15*(1+Assumptions!$E6)</f>
        <v>57.03043547</v>
      </c>
      <c r="O15" s="9">
        <f>N15*(1+Assumptions!$E6)</f>
        <v>58.74134854</v>
      </c>
      <c r="P15" s="9">
        <f>O15*(1+Assumptions!$E6)</f>
        <v>60.50358899</v>
      </c>
      <c r="Q15" s="9">
        <f>P15*(1+Assumptions!$E6)</f>
        <v>62.31869666</v>
      </c>
      <c r="R15" s="9">
        <f>Q15*(1+Assumptions!$E6)</f>
        <v>64.18825756</v>
      </c>
      <c r="S15" s="9">
        <f>R15*(1+Assumptions!$E6)</f>
        <v>66.11390529</v>
      </c>
    </row>
    <row r="16">
      <c r="A16" s="5" t="str">
        <f t="shared" si="1"/>
        <v>sport shoes</v>
      </c>
      <c r="B16" s="6">
        <f>Assumptions!$D7</f>
        <v>45</v>
      </c>
      <c r="C16" s="9">
        <f>B16*(1+Assumptions!$E7)</f>
        <v>45.675</v>
      </c>
      <c r="D16" s="9">
        <f>C16*(1+Assumptions!$E7)</f>
        <v>46.360125</v>
      </c>
      <c r="E16" s="9">
        <f>D16*(1+Assumptions!$E7)</f>
        <v>47.05552688</v>
      </c>
      <c r="F16" s="9">
        <f>E16*(1+Assumptions!$E7)</f>
        <v>47.76135978</v>
      </c>
      <c r="G16" s="9">
        <f>F16*(1+Assumptions!$E7)</f>
        <v>48.47778017</v>
      </c>
      <c r="H16" s="9">
        <f>G16*(1+Assumptions!$E7)</f>
        <v>49.20494688</v>
      </c>
      <c r="I16" s="9">
        <f>H16*(1+Assumptions!$E7)</f>
        <v>49.94302108</v>
      </c>
      <c r="J16" s="9">
        <f>I16*(1+Assumptions!$E7)</f>
        <v>50.6921664</v>
      </c>
      <c r="K16" s="9">
        <f>J16*(1+Assumptions!$E7)</f>
        <v>51.45254889</v>
      </c>
      <c r="L16" s="9">
        <f>K16*(1+Assumptions!$E7)</f>
        <v>52.22433713</v>
      </c>
      <c r="M16" s="9">
        <f>L16*(1+Assumptions!$E7)</f>
        <v>53.00770218</v>
      </c>
      <c r="N16" s="9">
        <f>M16*(1+Assumptions!$E7)</f>
        <v>53.80281772</v>
      </c>
      <c r="O16" s="9">
        <f>N16*(1+Assumptions!$E7)</f>
        <v>54.60985998</v>
      </c>
      <c r="P16" s="9">
        <f>O16*(1+Assumptions!$E7)</f>
        <v>55.42900788</v>
      </c>
      <c r="Q16" s="9">
        <f>P16*(1+Assumptions!$E7)</f>
        <v>56.260443</v>
      </c>
      <c r="R16" s="9">
        <f>Q16*(1+Assumptions!$E7)</f>
        <v>57.10434964</v>
      </c>
      <c r="S16" s="9">
        <f>R16*(1+Assumptions!$E7)</f>
        <v>57.96091489</v>
      </c>
    </row>
    <row r="17">
      <c r="A17" s="5" t="str">
        <f t="shared" si="1"/>
        <v/>
      </c>
      <c r="B17" s="5"/>
      <c r="C17" s="5"/>
      <c r="D17" s="5"/>
      <c r="E17" s="5"/>
      <c r="F17" s="5"/>
      <c r="G17" s="5"/>
      <c r="H17" s="5"/>
      <c r="I17" s="5"/>
      <c r="J17" s="5"/>
      <c r="K17" s="5"/>
      <c r="L17" s="5"/>
      <c r="M17" s="5"/>
      <c r="N17" s="5"/>
      <c r="O17" s="5"/>
      <c r="P17" s="5"/>
      <c r="Q17" s="5"/>
      <c r="R17" s="5"/>
      <c r="S1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38</v>
      </c>
      <c r="B2" s="5"/>
      <c r="C2" s="5"/>
      <c r="D2" s="5"/>
      <c r="E2" s="5"/>
      <c r="F2" s="5"/>
      <c r="G2" s="5"/>
      <c r="H2" s="5"/>
      <c r="I2" s="5"/>
      <c r="J2" s="5"/>
      <c r="K2" s="5"/>
      <c r="L2" s="5"/>
      <c r="M2" s="5"/>
      <c r="N2" s="5"/>
      <c r="O2" s="5"/>
      <c r="P2" s="5"/>
      <c r="Q2" s="5"/>
      <c r="R2" s="5"/>
      <c r="S2" s="5"/>
    </row>
    <row r="3">
      <c r="A3" s="5" t="str">
        <f>Assumptions!A2</f>
        <v>Sandals</v>
      </c>
      <c r="B3" s="10">
        <f>'Calcs-1'!B3*Assumptions!$F2</f>
        <v>25000</v>
      </c>
      <c r="C3" s="10">
        <f>'Calcs-1'!C3*Assumptions!$F2</f>
        <v>25125</v>
      </c>
      <c r="D3" s="10">
        <f>'Calcs-1'!D3*Assumptions!$F2</f>
        <v>25250.625</v>
      </c>
      <c r="E3" s="10">
        <f>'Calcs-1'!E3*Assumptions!$F2</f>
        <v>25376.87813</v>
      </c>
      <c r="F3" s="10">
        <f>'Calcs-1'!F3*Assumptions!$F2</f>
        <v>25503.76252</v>
      </c>
      <c r="G3" s="10">
        <f>'Calcs-1'!G3*Assumptions!$F2</f>
        <v>25631.28133</v>
      </c>
      <c r="H3" s="10">
        <f>'Calcs-1'!H3*Assumptions!$F2</f>
        <v>25759.43773</v>
      </c>
      <c r="I3" s="10">
        <f>'Calcs-1'!I3*Assumptions!$F2</f>
        <v>25888.23492</v>
      </c>
      <c r="J3" s="10">
        <f>'Calcs-1'!J3*Assumptions!$F2</f>
        <v>26017.6761</v>
      </c>
      <c r="K3" s="10">
        <f>'Calcs-1'!K3*Assumptions!$F2</f>
        <v>26147.76448</v>
      </c>
      <c r="L3" s="10">
        <f>'Calcs-1'!L3*Assumptions!$F2</f>
        <v>26278.5033</v>
      </c>
      <c r="M3" s="10">
        <f>'Calcs-1'!M3*Assumptions!$F2</f>
        <v>26409.89582</v>
      </c>
      <c r="N3" s="10">
        <f>'Calcs-1'!N3*Assumptions!$F2</f>
        <v>26541.9453</v>
      </c>
      <c r="O3" s="10">
        <f>'Calcs-1'!O3*Assumptions!$F2</f>
        <v>26674.65502</v>
      </c>
      <c r="P3" s="10">
        <f>'Calcs-1'!P3*Assumptions!$F2</f>
        <v>26808.0283</v>
      </c>
      <c r="Q3" s="10">
        <f>'Calcs-1'!Q3*Assumptions!$F2</f>
        <v>26942.06844</v>
      </c>
      <c r="R3" s="10">
        <f>'Calcs-1'!R3*Assumptions!$F2</f>
        <v>27076.77878</v>
      </c>
      <c r="S3" s="10">
        <f>'Calcs-1'!S3*Assumptions!$F2</f>
        <v>27212.16268</v>
      </c>
    </row>
    <row r="4">
      <c r="A4" s="5" t="str">
        <f>Assumptions!A3</f>
        <v>Party Shoes</v>
      </c>
      <c r="B4" s="10">
        <f>'Calcs-1'!B4*Assumptions!$F3</f>
        <v>19500</v>
      </c>
      <c r="C4" s="10">
        <f>'Calcs-1'!C4*Assumptions!$F3</f>
        <v>19695</v>
      </c>
      <c r="D4" s="10">
        <f>'Calcs-1'!D4*Assumptions!$F3</f>
        <v>19891.95</v>
      </c>
      <c r="E4" s="10">
        <f>'Calcs-1'!E4*Assumptions!$F3</f>
        <v>20090.8695</v>
      </c>
      <c r="F4" s="10">
        <f>'Calcs-1'!F4*Assumptions!$F3</f>
        <v>20291.7782</v>
      </c>
      <c r="G4" s="10">
        <f>'Calcs-1'!G4*Assumptions!$F3</f>
        <v>20494.69598</v>
      </c>
      <c r="H4" s="10">
        <f>'Calcs-1'!H4*Assumptions!$F3</f>
        <v>20699.64294</v>
      </c>
      <c r="I4" s="10">
        <f>'Calcs-1'!I4*Assumptions!$F3</f>
        <v>20906.63937</v>
      </c>
      <c r="J4" s="10">
        <f>'Calcs-1'!J4*Assumptions!$F3</f>
        <v>21115.70576</v>
      </c>
      <c r="K4" s="10">
        <f>'Calcs-1'!K4*Assumptions!$F3</f>
        <v>21326.86282</v>
      </c>
      <c r="L4" s="10">
        <f>'Calcs-1'!L4*Assumptions!$F3</f>
        <v>21540.13145</v>
      </c>
      <c r="M4" s="10">
        <f>'Calcs-1'!M4*Assumptions!$F3</f>
        <v>21755.53276</v>
      </c>
      <c r="N4" s="10">
        <f>'Calcs-1'!N4*Assumptions!$F3</f>
        <v>21973.08809</v>
      </c>
      <c r="O4" s="10">
        <f>'Calcs-1'!O4*Assumptions!$F3</f>
        <v>22192.81897</v>
      </c>
      <c r="P4" s="10">
        <f>'Calcs-1'!P4*Assumptions!$F3</f>
        <v>22414.74716</v>
      </c>
      <c r="Q4" s="10">
        <f>'Calcs-1'!Q4*Assumptions!$F3</f>
        <v>22638.89463</v>
      </c>
      <c r="R4" s="10">
        <f>'Calcs-1'!R4*Assumptions!$F3</f>
        <v>22865.28358</v>
      </c>
      <c r="S4" s="10">
        <f>'Calcs-1'!S4*Assumptions!$F3</f>
        <v>23093.93641</v>
      </c>
    </row>
    <row r="5">
      <c r="A5" s="5" t="str">
        <f>Assumptions!A4</f>
        <v>heels</v>
      </c>
      <c r="B5" s="10">
        <f>'Calcs-1'!B5*Assumptions!$F4</f>
        <v>30000</v>
      </c>
      <c r="C5" s="10">
        <f>'Calcs-1'!C5*Assumptions!$F4</f>
        <v>30225</v>
      </c>
      <c r="D5" s="10">
        <f>'Calcs-1'!D5*Assumptions!$F4</f>
        <v>30451.6875</v>
      </c>
      <c r="E5" s="10">
        <f>'Calcs-1'!E5*Assumptions!$F4</f>
        <v>30680.07516</v>
      </c>
      <c r="F5" s="10">
        <f>'Calcs-1'!F5*Assumptions!$F4</f>
        <v>30910.17572</v>
      </c>
      <c r="G5" s="10">
        <f>'Calcs-1'!G5*Assumptions!$F4</f>
        <v>31142.00204</v>
      </c>
      <c r="H5" s="10">
        <f>'Calcs-1'!H5*Assumptions!$F4</f>
        <v>31375.56705</v>
      </c>
      <c r="I5" s="10">
        <f>'Calcs-1'!I5*Assumptions!$F4</f>
        <v>31610.88381</v>
      </c>
      <c r="J5" s="10">
        <f>'Calcs-1'!J5*Assumptions!$F4</f>
        <v>31847.96543</v>
      </c>
      <c r="K5" s="10">
        <f>'Calcs-1'!K5*Assumptions!$F4</f>
        <v>32086.82518</v>
      </c>
      <c r="L5" s="10">
        <f>'Calcs-1'!L5*Assumptions!$F4</f>
        <v>32327.47636</v>
      </c>
      <c r="M5" s="10">
        <f>'Calcs-1'!M5*Assumptions!$F4</f>
        <v>32569.93244</v>
      </c>
      <c r="N5" s="10">
        <f>'Calcs-1'!N5*Assumptions!$F4</f>
        <v>32814.20693</v>
      </c>
      <c r="O5" s="10">
        <f>'Calcs-1'!O5*Assumptions!$F4</f>
        <v>33060.31348</v>
      </c>
      <c r="P5" s="10">
        <f>'Calcs-1'!P5*Assumptions!$F4</f>
        <v>33308.26583</v>
      </c>
      <c r="Q5" s="10">
        <f>'Calcs-1'!Q5*Assumptions!$F4</f>
        <v>33558.07783</v>
      </c>
      <c r="R5" s="10">
        <f>'Calcs-1'!R5*Assumptions!$F4</f>
        <v>33809.76341</v>
      </c>
      <c r="S5" s="10">
        <f>'Calcs-1'!S5*Assumptions!$F4</f>
        <v>34063.33664</v>
      </c>
    </row>
    <row r="6">
      <c r="A6" s="5" t="str">
        <f>Assumptions!A5</f>
        <v>slippers</v>
      </c>
      <c r="B6" s="10">
        <f>'Calcs-1'!B6*Assumptions!$F5</f>
        <v>18500</v>
      </c>
      <c r="C6" s="10">
        <f>'Calcs-1'!C6*Assumptions!$F5</f>
        <v>19055</v>
      </c>
      <c r="D6" s="10">
        <f>'Calcs-1'!D6*Assumptions!$F5</f>
        <v>19626.65</v>
      </c>
      <c r="E6" s="10">
        <f>'Calcs-1'!E6*Assumptions!$F5</f>
        <v>20215.4495</v>
      </c>
      <c r="F6" s="10">
        <f>'Calcs-1'!F6*Assumptions!$F5</f>
        <v>20821.91299</v>
      </c>
      <c r="G6" s="10">
        <f>'Calcs-1'!G6*Assumptions!$F5</f>
        <v>21446.57037</v>
      </c>
      <c r="H6" s="10">
        <f>'Calcs-1'!H6*Assumptions!$F5</f>
        <v>22089.96749</v>
      </c>
      <c r="I6" s="10">
        <f>'Calcs-1'!I6*Assumptions!$F5</f>
        <v>22752.66651</v>
      </c>
      <c r="J6" s="10">
        <f>'Calcs-1'!J6*Assumptions!$F5</f>
        <v>23435.24651</v>
      </c>
      <c r="K6" s="10">
        <f>'Calcs-1'!K6*Assumptions!$F5</f>
        <v>24138.3039</v>
      </c>
      <c r="L6" s="10">
        <f>'Calcs-1'!L6*Assumptions!$F5</f>
        <v>24862.45302</v>
      </c>
      <c r="M6" s="10">
        <f>'Calcs-1'!M6*Assumptions!$F5</f>
        <v>25608.32661</v>
      </c>
      <c r="N6" s="10">
        <f>'Calcs-1'!N6*Assumptions!$F5</f>
        <v>26376.57641</v>
      </c>
      <c r="O6" s="10">
        <f>'Calcs-1'!O6*Assumptions!$F5</f>
        <v>27167.8737</v>
      </c>
      <c r="P6" s="10">
        <f>'Calcs-1'!P6*Assumptions!$F5</f>
        <v>27982.90991</v>
      </c>
      <c r="Q6" s="10">
        <f>'Calcs-1'!Q6*Assumptions!$F5</f>
        <v>28822.39721</v>
      </c>
      <c r="R6" s="10">
        <f>'Calcs-1'!R6*Assumptions!$F5</f>
        <v>29687.06912</v>
      </c>
      <c r="S6" s="10">
        <f>'Calcs-1'!S6*Assumptions!$F5</f>
        <v>30577.6812</v>
      </c>
    </row>
    <row r="7">
      <c r="A7" s="5" t="str">
        <f>Assumptions!A6</f>
        <v>bellies</v>
      </c>
      <c r="B7" s="10">
        <f>'Calcs-1'!B7*Assumptions!$F6</f>
        <v>16650</v>
      </c>
      <c r="C7" s="10">
        <f>'Calcs-1'!C7*Assumptions!$F6</f>
        <v>17066.25</v>
      </c>
      <c r="D7" s="10">
        <f>'Calcs-1'!D7*Assumptions!$F6</f>
        <v>17492.90625</v>
      </c>
      <c r="E7" s="10">
        <f>'Calcs-1'!E7*Assumptions!$F6</f>
        <v>17930.22891</v>
      </c>
      <c r="F7" s="10">
        <f>'Calcs-1'!F7*Assumptions!$F6</f>
        <v>18378.48463</v>
      </c>
      <c r="G7" s="10">
        <f>'Calcs-1'!G7*Assumptions!$F6</f>
        <v>18837.94674</v>
      </c>
      <c r="H7" s="10">
        <f>'Calcs-1'!H7*Assumptions!$F6</f>
        <v>19308.89541</v>
      </c>
      <c r="I7" s="10">
        <f>'Calcs-1'!I7*Assumptions!$F6</f>
        <v>19791.6178</v>
      </c>
      <c r="J7" s="10">
        <f>'Calcs-1'!J7*Assumptions!$F6</f>
        <v>20286.40824</v>
      </c>
      <c r="K7" s="10">
        <f>'Calcs-1'!K7*Assumptions!$F6</f>
        <v>20793.56845</v>
      </c>
      <c r="L7" s="10">
        <f>'Calcs-1'!L7*Assumptions!$F6</f>
        <v>21313.40766</v>
      </c>
      <c r="M7" s="10">
        <f>'Calcs-1'!M7*Assumptions!$F6</f>
        <v>21846.24285</v>
      </c>
      <c r="N7" s="10">
        <f>'Calcs-1'!N7*Assumptions!$F6</f>
        <v>22392.39892</v>
      </c>
      <c r="O7" s="10">
        <f>'Calcs-1'!O7*Assumptions!$F6</f>
        <v>22952.2089</v>
      </c>
      <c r="P7" s="10">
        <f>'Calcs-1'!P7*Assumptions!$F6</f>
        <v>23526.01412</v>
      </c>
      <c r="Q7" s="10">
        <f>'Calcs-1'!Q7*Assumptions!$F6</f>
        <v>24114.16447</v>
      </c>
      <c r="R7" s="10">
        <f>'Calcs-1'!R7*Assumptions!$F6</f>
        <v>24717.01858</v>
      </c>
      <c r="S7" s="10">
        <f>'Calcs-1'!S7*Assumptions!$F6</f>
        <v>25334.94405</v>
      </c>
    </row>
    <row r="8">
      <c r="A8" s="5" t="str">
        <f>Assumptions!A7</f>
        <v>sport shoes</v>
      </c>
      <c r="B8" s="10">
        <f>'Calcs-1'!B8*Assumptions!$F7</f>
        <v>64000</v>
      </c>
      <c r="C8" s="10">
        <f>'Calcs-1'!C8*Assumptions!$F7</f>
        <v>65600</v>
      </c>
      <c r="D8" s="10">
        <f>'Calcs-1'!D8*Assumptions!$F7</f>
        <v>67240</v>
      </c>
      <c r="E8" s="10">
        <f>'Calcs-1'!E8*Assumptions!$F7</f>
        <v>68921</v>
      </c>
      <c r="F8" s="10">
        <f>'Calcs-1'!F8*Assumptions!$F7</f>
        <v>70644.025</v>
      </c>
      <c r="G8" s="10">
        <f>'Calcs-1'!G8*Assumptions!$F7</f>
        <v>72410.12563</v>
      </c>
      <c r="H8" s="10">
        <f>'Calcs-1'!H8*Assumptions!$F7</f>
        <v>74220.37877</v>
      </c>
      <c r="I8" s="10">
        <f>'Calcs-1'!I8*Assumptions!$F7</f>
        <v>76075.88823</v>
      </c>
      <c r="J8" s="10">
        <f>'Calcs-1'!J8*Assumptions!$F7</f>
        <v>77977.78544</v>
      </c>
      <c r="K8" s="10">
        <f>'Calcs-1'!K8*Assumptions!$F7</f>
        <v>79927.23008</v>
      </c>
      <c r="L8" s="10">
        <f>'Calcs-1'!L8*Assumptions!$F7</f>
        <v>81925.41083</v>
      </c>
      <c r="M8" s="10">
        <f>'Calcs-1'!M8*Assumptions!$F7</f>
        <v>83973.5461</v>
      </c>
      <c r="N8" s="10">
        <f>'Calcs-1'!N8*Assumptions!$F7</f>
        <v>86072.88475</v>
      </c>
      <c r="O8" s="10">
        <f>'Calcs-1'!O8*Assumptions!$F7</f>
        <v>88224.70687</v>
      </c>
      <c r="P8" s="10">
        <f>'Calcs-1'!P8*Assumptions!$F7</f>
        <v>90430.32454</v>
      </c>
      <c r="Q8" s="10">
        <f>'Calcs-1'!Q8*Assumptions!$F7</f>
        <v>92691.08266</v>
      </c>
      <c r="R8" s="10">
        <f>'Calcs-1'!R8*Assumptions!$F7</f>
        <v>95008.35972</v>
      </c>
      <c r="S8" s="10">
        <f>'Calcs-1'!S8*Assumptions!$F7</f>
        <v>97383.56872</v>
      </c>
    </row>
    <row r="9">
      <c r="A9" s="5" t="s">
        <v>39</v>
      </c>
      <c r="B9" s="10">
        <f t="shared" ref="B9:S9" si="1">SUM(B3:B8)</f>
        <v>173650</v>
      </c>
      <c r="C9" s="10">
        <f t="shared" si="1"/>
        <v>176766.25</v>
      </c>
      <c r="D9" s="10">
        <f t="shared" si="1"/>
        <v>179953.8188</v>
      </c>
      <c r="E9" s="10">
        <f t="shared" si="1"/>
        <v>183214.5012</v>
      </c>
      <c r="F9" s="10">
        <f t="shared" si="1"/>
        <v>186550.139</v>
      </c>
      <c r="G9" s="10">
        <f t="shared" si="1"/>
        <v>189962.6221</v>
      </c>
      <c r="H9" s="10">
        <f t="shared" si="1"/>
        <v>193453.8894</v>
      </c>
      <c r="I9" s="10">
        <f t="shared" si="1"/>
        <v>197025.9306</v>
      </c>
      <c r="J9" s="10">
        <f t="shared" si="1"/>
        <v>200680.7875</v>
      </c>
      <c r="K9" s="10">
        <f t="shared" si="1"/>
        <v>204420.5549</v>
      </c>
      <c r="L9" s="10">
        <f t="shared" si="1"/>
        <v>208247.3826</v>
      </c>
      <c r="M9" s="10">
        <f t="shared" si="1"/>
        <v>212163.4766</v>
      </c>
      <c r="N9" s="10">
        <f t="shared" si="1"/>
        <v>216171.1004</v>
      </c>
      <c r="O9" s="10">
        <f t="shared" si="1"/>
        <v>220272.5769</v>
      </c>
      <c r="P9" s="10">
        <f t="shared" si="1"/>
        <v>224470.2899</v>
      </c>
      <c r="Q9" s="10">
        <f t="shared" si="1"/>
        <v>228766.6852</v>
      </c>
      <c r="R9" s="10">
        <f t="shared" si="1"/>
        <v>233164.2732</v>
      </c>
      <c r="S9" s="10">
        <f t="shared" si="1"/>
        <v>237665.6297</v>
      </c>
    </row>
    <row r="10">
      <c r="A10" s="5"/>
      <c r="B10" s="5"/>
      <c r="C10" s="5"/>
      <c r="D10" s="5"/>
      <c r="E10" s="5"/>
      <c r="F10" s="5"/>
      <c r="G10" s="5"/>
      <c r="H10" s="5"/>
      <c r="I10" s="5"/>
      <c r="J10" s="5"/>
      <c r="K10" s="5"/>
      <c r="L10" s="5"/>
      <c r="M10" s="5"/>
      <c r="N10" s="5"/>
      <c r="O10" s="5"/>
      <c r="P10" s="5"/>
      <c r="Q10" s="5"/>
      <c r="R10" s="5"/>
      <c r="S10" s="5"/>
    </row>
    <row r="11">
      <c r="A11" s="5" t="s">
        <v>40</v>
      </c>
      <c r="B11" s="5"/>
      <c r="C11" s="5"/>
      <c r="D11" s="5"/>
      <c r="E11" s="5"/>
      <c r="F11" s="5"/>
      <c r="G11" s="5"/>
      <c r="H11" s="5"/>
      <c r="I11" s="5"/>
      <c r="J11" s="5"/>
      <c r="K11" s="5"/>
      <c r="L11" s="5"/>
      <c r="M11" s="5"/>
      <c r="N11" s="5"/>
      <c r="O11" s="5"/>
      <c r="P11" s="5"/>
      <c r="Q11" s="5"/>
      <c r="R11" s="5"/>
      <c r="S11" s="5"/>
    </row>
    <row r="12">
      <c r="A12" s="5" t="str">
        <f t="shared" ref="A12:A17" si="2">A3</f>
        <v>Sandals</v>
      </c>
      <c r="B12" s="10">
        <f>'Calcs-1'!B3*Assumptions!$G2</f>
        <v>20000</v>
      </c>
      <c r="C12" s="10">
        <f>'Calcs-1'!C3*Assumptions!$G2</f>
        <v>20100</v>
      </c>
      <c r="D12" s="10">
        <f>'Calcs-1'!D3*Assumptions!$G2</f>
        <v>20200.5</v>
      </c>
      <c r="E12" s="10">
        <f>'Calcs-1'!E3*Assumptions!$G2</f>
        <v>20301.5025</v>
      </c>
      <c r="F12" s="10">
        <f>'Calcs-1'!F3*Assumptions!$G2</f>
        <v>20403.01001</v>
      </c>
      <c r="G12" s="10">
        <f>'Calcs-1'!G3*Assumptions!$G2</f>
        <v>20505.02506</v>
      </c>
      <c r="H12" s="10">
        <f>'Calcs-1'!H3*Assumptions!$G2</f>
        <v>20607.55019</v>
      </c>
      <c r="I12" s="10">
        <f>'Calcs-1'!I3*Assumptions!$G2</f>
        <v>20710.58794</v>
      </c>
      <c r="J12" s="10">
        <f>'Calcs-1'!J3*Assumptions!$G2</f>
        <v>20814.14088</v>
      </c>
      <c r="K12" s="10">
        <f>'Calcs-1'!K3*Assumptions!$G2</f>
        <v>20918.21158</v>
      </c>
      <c r="L12" s="10">
        <f>'Calcs-1'!L3*Assumptions!$G2</f>
        <v>21022.80264</v>
      </c>
      <c r="M12" s="10">
        <f>'Calcs-1'!M3*Assumptions!$G2</f>
        <v>21127.91665</v>
      </c>
      <c r="N12" s="10">
        <f>'Calcs-1'!N3*Assumptions!$G2</f>
        <v>21233.55624</v>
      </c>
      <c r="O12" s="10">
        <f>'Calcs-1'!O3*Assumptions!$G2</f>
        <v>21339.72402</v>
      </c>
      <c r="P12" s="10">
        <f>'Calcs-1'!P3*Assumptions!$G2</f>
        <v>21446.42264</v>
      </c>
      <c r="Q12" s="10">
        <f>'Calcs-1'!Q3*Assumptions!$G2</f>
        <v>21553.65475</v>
      </c>
      <c r="R12" s="10">
        <f>'Calcs-1'!R3*Assumptions!$G2</f>
        <v>21661.42303</v>
      </c>
      <c r="S12" s="10">
        <f>'Calcs-1'!S3*Assumptions!$G2</f>
        <v>21769.73014</v>
      </c>
    </row>
    <row r="13">
      <c r="A13" s="5" t="str">
        <f t="shared" si="2"/>
        <v>Party Shoes</v>
      </c>
      <c r="B13" s="10">
        <f>'Calcs-1'!B4*Assumptions!$G3</f>
        <v>16250</v>
      </c>
      <c r="C13" s="10">
        <f>'Calcs-1'!C4*Assumptions!$G3</f>
        <v>16412.5</v>
      </c>
      <c r="D13" s="10">
        <f>'Calcs-1'!D4*Assumptions!$G3</f>
        <v>16576.625</v>
      </c>
      <c r="E13" s="10">
        <f>'Calcs-1'!E4*Assumptions!$G3</f>
        <v>16742.39125</v>
      </c>
      <c r="F13" s="10">
        <f>'Calcs-1'!F4*Assumptions!$G3</f>
        <v>16909.81516</v>
      </c>
      <c r="G13" s="10">
        <f>'Calcs-1'!G4*Assumptions!$G3</f>
        <v>17078.91331</v>
      </c>
      <c r="H13" s="10">
        <f>'Calcs-1'!H4*Assumptions!$G3</f>
        <v>17249.70245</v>
      </c>
      <c r="I13" s="10">
        <f>'Calcs-1'!I4*Assumptions!$G3</f>
        <v>17422.19947</v>
      </c>
      <c r="J13" s="10">
        <f>'Calcs-1'!J4*Assumptions!$G3</f>
        <v>17596.42147</v>
      </c>
      <c r="K13" s="10">
        <f>'Calcs-1'!K4*Assumptions!$G3</f>
        <v>17772.38568</v>
      </c>
      <c r="L13" s="10">
        <f>'Calcs-1'!L4*Assumptions!$G3</f>
        <v>17950.10954</v>
      </c>
      <c r="M13" s="10">
        <f>'Calcs-1'!M4*Assumptions!$G3</f>
        <v>18129.61063</v>
      </c>
      <c r="N13" s="10">
        <f>'Calcs-1'!N4*Assumptions!$G3</f>
        <v>18310.90674</v>
      </c>
      <c r="O13" s="10">
        <f>'Calcs-1'!O4*Assumptions!$G3</f>
        <v>18494.01581</v>
      </c>
      <c r="P13" s="10">
        <f>'Calcs-1'!P4*Assumptions!$G3</f>
        <v>18678.95597</v>
      </c>
      <c r="Q13" s="10">
        <f>'Calcs-1'!Q4*Assumptions!$G3</f>
        <v>18865.74552</v>
      </c>
      <c r="R13" s="10">
        <f>'Calcs-1'!R4*Assumptions!$G3</f>
        <v>19054.40298</v>
      </c>
      <c r="S13" s="10">
        <f>'Calcs-1'!S4*Assumptions!$G3</f>
        <v>19244.94701</v>
      </c>
    </row>
    <row r="14">
      <c r="A14" s="5" t="str">
        <f t="shared" si="2"/>
        <v>heels</v>
      </c>
      <c r="B14" s="10">
        <f>'Calcs-1'!B5*Assumptions!$G4</f>
        <v>26250</v>
      </c>
      <c r="C14" s="10">
        <f>'Calcs-1'!C5*Assumptions!$G4</f>
        <v>26446.875</v>
      </c>
      <c r="D14" s="10">
        <f>'Calcs-1'!D5*Assumptions!$G4</f>
        <v>26645.22656</v>
      </c>
      <c r="E14" s="10">
        <f>'Calcs-1'!E5*Assumptions!$G4</f>
        <v>26845.06576</v>
      </c>
      <c r="F14" s="10">
        <f>'Calcs-1'!F5*Assumptions!$G4</f>
        <v>27046.40375</v>
      </c>
      <c r="G14" s="10">
        <f>'Calcs-1'!G5*Assumptions!$G4</f>
        <v>27249.25178</v>
      </c>
      <c r="H14" s="10">
        <f>'Calcs-1'!H5*Assumptions!$G4</f>
        <v>27453.62117</v>
      </c>
      <c r="I14" s="10">
        <f>'Calcs-1'!I5*Assumptions!$G4</f>
        <v>27659.52333</v>
      </c>
      <c r="J14" s="10">
        <f>'Calcs-1'!J5*Assumptions!$G4</f>
        <v>27866.96976</v>
      </c>
      <c r="K14" s="10">
        <f>'Calcs-1'!K5*Assumptions!$G4</f>
        <v>28075.97203</v>
      </c>
      <c r="L14" s="10">
        <f>'Calcs-1'!L5*Assumptions!$G4</f>
        <v>28286.54182</v>
      </c>
      <c r="M14" s="10">
        <f>'Calcs-1'!M5*Assumptions!$G4</f>
        <v>28498.69088</v>
      </c>
      <c r="N14" s="10">
        <f>'Calcs-1'!N5*Assumptions!$G4</f>
        <v>28712.43106</v>
      </c>
      <c r="O14" s="10">
        <f>'Calcs-1'!O5*Assumptions!$G4</f>
        <v>28927.7743</v>
      </c>
      <c r="P14" s="10">
        <f>'Calcs-1'!P5*Assumptions!$G4</f>
        <v>29144.7326</v>
      </c>
      <c r="Q14" s="10">
        <f>'Calcs-1'!Q5*Assumptions!$G4</f>
        <v>29363.3181</v>
      </c>
      <c r="R14" s="10">
        <f>'Calcs-1'!R5*Assumptions!$G4</f>
        <v>29583.54298</v>
      </c>
      <c r="S14" s="10">
        <f>'Calcs-1'!S5*Assumptions!$G4</f>
        <v>29805.41956</v>
      </c>
    </row>
    <row r="15">
      <c r="A15" s="5" t="str">
        <f t="shared" si="2"/>
        <v>slippers</v>
      </c>
      <c r="B15" s="10">
        <f>'Calcs-1'!B6*Assumptions!$G5</f>
        <v>14800</v>
      </c>
      <c r="C15" s="10">
        <f>'Calcs-1'!C6*Assumptions!$G5</f>
        <v>15244</v>
      </c>
      <c r="D15" s="10">
        <f>'Calcs-1'!D6*Assumptions!$G5</f>
        <v>15701.32</v>
      </c>
      <c r="E15" s="10">
        <f>'Calcs-1'!E6*Assumptions!$G5</f>
        <v>16172.3596</v>
      </c>
      <c r="F15" s="10">
        <f>'Calcs-1'!F6*Assumptions!$G5</f>
        <v>16657.53039</v>
      </c>
      <c r="G15" s="10">
        <f>'Calcs-1'!G6*Assumptions!$G5</f>
        <v>17157.2563</v>
      </c>
      <c r="H15" s="10">
        <f>'Calcs-1'!H6*Assumptions!$G5</f>
        <v>17671.97399</v>
      </c>
      <c r="I15" s="10">
        <f>'Calcs-1'!I6*Assumptions!$G5</f>
        <v>18202.13321</v>
      </c>
      <c r="J15" s="10">
        <f>'Calcs-1'!J6*Assumptions!$G5</f>
        <v>18748.1972</v>
      </c>
      <c r="K15" s="10">
        <f>'Calcs-1'!K6*Assumptions!$G5</f>
        <v>19310.64312</v>
      </c>
      <c r="L15" s="10">
        <f>'Calcs-1'!L6*Assumptions!$G5</f>
        <v>19889.96241</v>
      </c>
      <c r="M15" s="10">
        <f>'Calcs-1'!M6*Assumptions!$G5</f>
        <v>20486.66129</v>
      </c>
      <c r="N15" s="10">
        <f>'Calcs-1'!N6*Assumptions!$G5</f>
        <v>21101.26113</v>
      </c>
      <c r="O15" s="10">
        <f>'Calcs-1'!O6*Assumptions!$G5</f>
        <v>21734.29896</v>
      </c>
      <c r="P15" s="10">
        <f>'Calcs-1'!P6*Assumptions!$G5</f>
        <v>22386.32793</v>
      </c>
      <c r="Q15" s="10">
        <f>'Calcs-1'!Q6*Assumptions!$G5</f>
        <v>23057.91777</v>
      </c>
      <c r="R15" s="10">
        <f>'Calcs-1'!R6*Assumptions!$G5</f>
        <v>23749.6553</v>
      </c>
      <c r="S15" s="10">
        <f>'Calcs-1'!S6*Assumptions!$G5</f>
        <v>24462.14496</v>
      </c>
    </row>
    <row r="16">
      <c r="A16" s="5" t="str">
        <f t="shared" si="2"/>
        <v>bellies</v>
      </c>
      <c r="B16" s="10">
        <f>'Calcs-1'!B7*Assumptions!$G6</f>
        <v>13875</v>
      </c>
      <c r="C16" s="10">
        <f>'Calcs-1'!C7*Assumptions!$G6</f>
        <v>14221.875</v>
      </c>
      <c r="D16" s="10">
        <f>'Calcs-1'!D7*Assumptions!$G6</f>
        <v>14577.42188</v>
      </c>
      <c r="E16" s="10">
        <f>'Calcs-1'!E7*Assumptions!$G6</f>
        <v>14941.85742</v>
      </c>
      <c r="F16" s="10">
        <f>'Calcs-1'!F7*Assumptions!$G6</f>
        <v>15315.40386</v>
      </c>
      <c r="G16" s="10">
        <f>'Calcs-1'!G7*Assumptions!$G6</f>
        <v>15698.28895</v>
      </c>
      <c r="H16" s="10">
        <f>'Calcs-1'!H7*Assumptions!$G6</f>
        <v>16090.74618</v>
      </c>
      <c r="I16" s="10">
        <f>'Calcs-1'!I7*Assumptions!$G6</f>
        <v>16493.01483</v>
      </c>
      <c r="J16" s="10">
        <f>'Calcs-1'!J7*Assumptions!$G6</f>
        <v>16905.3402</v>
      </c>
      <c r="K16" s="10">
        <f>'Calcs-1'!K7*Assumptions!$G6</f>
        <v>17327.97371</v>
      </c>
      <c r="L16" s="10">
        <f>'Calcs-1'!L7*Assumptions!$G6</f>
        <v>17761.17305</v>
      </c>
      <c r="M16" s="10">
        <f>'Calcs-1'!M7*Assumptions!$G6</f>
        <v>18205.20238</v>
      </c>
      <c r="N16" s="10">
        <f>'Calcs-1'!N7*Assumptions!$G6</f>
        <v>18660.33244</v>
      </c>
      <c r="O16" s="10">
        <f>'Calcs-1'!O7*Assumptions!$G6</f>
        <v>19126.84075</v>
      </c>
      <c r="P16" s="10">
        <f>'Calcs-1'!P7*Assumptions!$G6</f>
        <v>19605.01177</v>
      </c>
      <c r="Q16" s="10">
        <f>'Calcs-1'!Q7*Assumptions!$G6</f>
        <v>20095.13706</v>
      </c>
      <c r="R16" s="10">
        <f>'Calcs-1'!R7*Assumptions!$G6</f>
        <v>20597.51549</v>
      </c>
      <c r="S16" s="10">
        <f>'Calcs-1'!S7*Assumptions!$G6</f>
        <v>21112.45337</v>
      </c>
    </row>
    <row r="17">
      <c r="A17" s="5" t="str">
        <f t="shared" si="2"/>
        <v>sport shoes</v>
      </c>
      <c r="B17" s="10">
        <f>'Calcs-1'!B8*Assumptions!$G7</f>
        <v>57600</v>
      </c>
      <c r="C17" s="10">
        <f>'Calcs-1'!C8*Assumptions!$G7</f>
        <v>59040</v>
      </c>
      <c r="D17" s="10">
        <f>'Calcs-1'!D8*Assumptions!$G7</f>
        <v>60516</v>
      </c>
      <c r="E17" s="10">
        <f>'Calcs-1'!E8*Assumptions!$G7</f>
        <v>62028.9</v>
      </c>
      <c r="F17" s="10">
        <f>'Calcs-1'!F8*Assumptions!$G7</f>
        <v>63579.6225</v>
      </c>
      <c r="G17" s="10">
        <f>'Calcs-1'!G8*Assumptions!$G7</f>
        <v>65169.11306</v>
      </c>
      <c r="H17" s="10">
        <f>'Calcs-1'!H8*Assumptions!$G7</f>
        <v>66798.34089</v>
      </c>
      <c r="I17" s="10">
        <f>'Calcs-1'!I8*Assumptions!$G7</f>
        <v>68468.29941</v>
      </c>
      <c r="J17" s="10">
        <f>'Calcs-1'!J8*Assumptions!$G7</f>
        <v>70180.0069</v>
      </c>
      <c r="K17" s="10">
        <f>'Calcs-1'!K8*Assumptions!$G7</f>
        <v>71934.50707</v>
      </c>
      <c r="L17" s="10">
        <f>'Calcs-1'!L8*Assumptions!$G7</f>
        <v>73732.86975</v>
      </c>
      <c r="M17" s="10">
        <f>'Calcs-1'!M8*Assumptions!$G7</f>
        <v>75576.19149</v>
      </c>
      <c r="N17" s="10">
        <f>'Calcs-1'!N8*Assumptions!$G7</f>
        <v>77465.59628</v>
      </c>
      <c r="O17" s="10">
        <f>'Calcs-1'!O8*Assumptions!$G7</f>
        <v>79402.23618</v>
      </c>
      <c r="P17" s="10">
        <f>'Calcs-1'!P8*Assumptions!$G7</f>
        <v>81387.29209</v>
      </c>
      <c r="Q17" s="10">
        <f>'Calcs-1'!Q8*Assumptions!$G7</f>
        <v>83421.97439</v>
      </c>
      <c r="R17" s="10">
        <f>'Calcs-1'!R8*Assumptions!$G7</f>
        <v>85507.52375</v>
      </c>
      <c r="S17" s="10">
        <f>'Calcs-1'!S8*Assumptions!$G7</f>
        <v>87645.21184</v>
      </c>
    </row>
    <row r="18">
      <c r="A18" s="5" t="s">
        <v>41</v>
      </c>
      <c r="B18" s="10">
        <f t="shared" ref="B18:S18" si="3">SUM(B12:B17)</f>
        <v>148775</v>
      </c>
      <c r="C18" s="10">
        <f t="shared" si="3"/>
        <v>151465.25</v>
      </c>
      <c r="D18" s="10">
        <f t="shared" si="3"/>
        <v>154217.0934</v>
      </c>
      <c r="E18" s="10">
        <f t="shared" si="3"/>
        <v>157032.0765</v>
      </c>
      <c r="F18" s="10">
        <f t="shared" si="3"/>
        <v>159911.7857</v>
      </c>
      <c r="G18" s="10">
        <f t="shared" si="3"/>
        <v>162857.8485</v>
      </c>
      <c r="H18" s="10">
        <f t="shared" si="3"/>
        <v>165871.9349</v>
      </c>
      <c r="I18" s="10">
        <f t="shared" si="3"/>
        <v>168955.7582</v>
      </c>
      <c r="J18" s="10">
        <f t="shared" si="3"/>
        <v>172111.0764</v>
      </c>
      <c r="K18" s="10">
        <f t="shared" si="3"/>
        <v>175339.6932</v>
      </c>
      <c r="L18" s="10">
        <f t="shared" si="3"/>
        <v>178643.4592</v>
      </c>
      <c r="M18" s="10">
        <f t="shared" si="3"/>
        <v>182024.2733</v>
      </c>
      <c r="N18" s="10">
        <f t="shared" si="3"/>
        <v>185484.0839</v>
      </c>
      <c r="O18" s="10">
        <f t="shared" si="3"/>
        <v>189024.89</v>
      </c>
      <c r="P18" s="10">
        <f t="shared" si="3"/>
        <v>192648.743</v>
      </c>
      <c r="Q18" s="10">
        <f t="shared" si="3"/>
        <v>196357.7476</v>
      </c>
      <c r="R18" s="10">
        <f t="shared" si="3"/>
        <v>200154.0635</v>
      </c>
      <c r="S18" s="10">
        <f t="shared" si="3"/>
        <v>204039.9069</v>
      </c>
    </row>
    <row r="19">
      <c r="A19" s="5"/>
      <c r="B19" s="5"/>
      <c r="C19" s="5"/>
      <c r="D19" s="5"/>
      <c r="E19" s="5"/>
      <c r="F19" s="5"/>
      <c r="G19" s="5"/>
      <c r="H19" s="5"/>
      <c r="I19" s="5"/>
      <c r="J19" s="5"/>
      <c r="K19" s="5"/>
      <c r="L19" s="5"/>
      <c r="M19" s="5"/>
      <c r="N19" s="5"/>
      <c r="O19" s="5"/>
      <c r="P19" s="5"/>
      <c r="Q19" s="5"/>
      <c r="R19" s="5"/>
      <c r="S19" s="5"/>
    </row>
    <row r="20">
      <c r="A20" s="5" t="s">
        <v>42</v>
      </c>
      <c r="B20" s="10">
        <f t="shared" ref="B20:S20" si="4">B18</f>
        <v>148775</v>
      </c>
      <c r="C20" s="10">
        <f t="shared" si="4"/>
        <v>151465.25</v>
      </c>
      <c r="D20" s="10">
        <f t="shared" si="4"/>
        <v>154217.0934</v>
      </c>
      <c r="E20" s="10">
        <f t="shared" si="4"/>
        <v>157032.0765</v>
      </c>
      <c r="F20" s="10">
        <f t="shared" si="4"/>
        <v>159911.7857</v>
      </c>
      <c r="G20" s="10">
        <f t="shared" si="4"/>
        <v>162857.8485</v>
      </c>
      <c r="H20" s="10">
        <f t="shared" si="4"/>
        <v>165871.9349</v>
      </c>
      <c r="I20" s="10">
        <f t="shared" si="4"/>
        <v>168955.7582</v>
      </c>
      <c r="J20" s="10">
        <f t="shared" si="4"/>
        <v>172111.0764</v>
      </c>
      <c r="K20" s="10">
        <f t="shared" si="4"/>
        <v>175339.6932</v>
      </c>
      <c r="L20" s="10">
        <f t="shared" si="4"/>
        <v>178643.4592</v>
      </c>
      <c r="M20" s="10">
        <f t="shared" si="4"/>
        <v>182024.2733</v>
      </c>
      <c r="N20" s="10">
        <f t="shared" si="4"/>
        <v>185484.0839</v>
      </c>
      <c r="O20" s="10">
        <f t="shared" si="4"/>
        <v>189024.89</v>
      </c>
      <c r="P20" s="10">
        <f t="shared" si="4"/>
        <v>192648.743</v>
      </c>
      <c r="Q20" s="10">
        <f t="shared" si="4"/>
        <v>196357.7476</v>
      </c>
      <c r="R20" s="10">
        <f t="shared" si="4"/>
        <v>200154.0635</v>
      </c>
      <c r="S20" s="10">
        <f t="shared" si="4"/>
        <v>204039.9069</v>
      </c>
    </row>
    <row r="21">
      <c r="A21" s="5"/>
      <c r="B21" s="5"/>
      <c r="C21" s="5"/>
      <c r="D21" s="5"/>
      <c r="E21" s="5"/>
      <c r="F21" s="5"/>
      <c r="G21" s="5"/>
      <c r="H21" s="5"/>
      <c r="I21" s="5"/>
      <c r="J21" s="5"/>
      <c r="K21" s="5"/>
      <c r="L21" s="5"/>
      <c r="M21" s="5"/>
      <c r="N21" s="5"/>
      <c r="O21" s="5"/>
      <c r="P21" s="5"/>
      <c r="Q21" s="5"/>
      <c r="R21" s="5"/>
      <c r="S21" s="5"/>
    </row>
    <row r="22">
      <c r="A22" s="5" t="s">
        <v>43</v>
      </c>
      <c r="B22" s="10">
        <f t="shared" ref="B22:S22" si="5">B9-B20</f>
        <v>24875</v>
      </c>
      <c r="C22" s="10">
        <f t="shared" si="5"/>
        <v>25301</v>
      </c>
      <c r="D22" s="10">
        <f t="shared" si="5"/>
        <v>25736.72531</v>
      </c>
      <c r="E22" s="10">
        <f t="shared" si="5"/>
        <v>26182.42465</v>
      </c>
      <c r="F22" s="10">
        <f t="shared" si="5"/>
        <v>26638.35337</v>
      </c>
      <c r="G22" s="10">
        <f t="shared" si="5"/>
        <v>27104.77361</v>
      </c>
      <c r="H22" s="10">
        <f t="shared" si="5"/>
        <v>27581.95453</v>
      </c>
      <c r="I22" s="10">
        <f t="shared" si="5"/>
        <v>28070.17245</v>
      </c>
      <c r="J22" s="10">
        <f t="shared" si="5"/>
        <v>28569.71108</v>
      </c>
      <c r="K22" s="10">
        <f t="shared" si="5"/>
        <v>29080.86171</v>
      </c>
      <c r="L22" s="10">
        <f t="shared" si="5"/>
        <v>29603.92341</v>
      </c>
      <c r="M22" s="10">
        <f t="shared" si="5"/>
        <v>30139.20325</v>
      </c>
      <c r="N22" s="10">
        <f t="shared" si="5"/>
        <v>30687.01652</v>
      </c>
      <c r="O22" s="10">
        <f t="shared" si="5"/>
        <v>31247.68693</v>
      </c>
      <c r="P22" s="10">
        <f t="shared" si="5"/>
        <v>31821.54687</v>
      </c>
      <c r="Q22" s="10">
        <f t="shared" si="5"/>
        <v>32408.93764</v>
      </c>
      <c r="R22" s="10">
        <f t="shared" si="5"/>
        <v>33010.20967</v>
      </c>
      <c r="S22" s="10">
        <f t="shared" si="5"/>
        <v>33625.7228</v>
      </c>
    </row>
    <row r="23">
      <c r="A23" s="5"/>
      <c r="B23" s="5"/>
      <c r="C23" s="5"/>
      <c r="D23" s="5"/>
      <c r="E23" s="5"/>
      <c r="F23" s="5"/>
      <c r="G23" s="5"/>
      <c r="H23" s="5"/>
      <c r="I23" s="5"/>
      <c r="J23" s="5"/>
      <c r="K23" s="5"/>
      <c r="L23" s="5"/>
      <c r="M23" s="5"/>
      <c r="N23" s="5"/>
      <c r="O23" s="5"/>
      <c r="P23" s="5"/>
      <c r="Q23" s="5"/>
      <c r="R23" s="5"/>
      <c r="S23" s="5"/>
    </row>
    <row r="24">
      <c r="A24" s="5"/>
      <c r="B24" s="5"/>
      <c r="C24" s="5"/>
      <c r="D24" s="5"/>
      <c r="E24" s="5"/>
      <c r="F24" s="5"/>
      <c r="G24" s="5"/>
      <c r="H24" s="5"/>
      <c r="I24" s="5"/>
      <c r="J24" s="5"/>
      <c r="K24" s="5"/>
      <c r="L24" s="5"/>
      <c r="M24" s="5"/>
      <c r="N24" s="5"/>
      <c r="O24" s="5"/>
      <c r="P24" s="5"/>
      <c r="Q24" s="5"/>
      <c r="R24" s="5"/>
      <c r="S24" s="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44</v>
      </c>
      <c r="B2" s="5"/>
      <c r="C2" s="5"/>
      <c r="D2" s="5"/>
      <c r="E2" s="5"/>
      <c r="F2" s="5"/>
      <c r="G2" s="5"/>
      <c r="H2" s="5"/>
      <c r="I2" s="5"/>
      <c r="J2" s="5"/>
      <c r="K2" s="5"/>
      <c r="L2" s="5"/>
      <c r="M2" s="5"/>
      <c r="N2" s="5"/>
      <c r="O2" s="5"/>
      <c r="P2" s="5"/>
      <c r="Q2" s="5"/>
      <c r="R2" s="5"/>
      <c r="S2" s="5"/>
    </row>
    <row r="3">
      <c r="A3" s="5" t="str">
        <f>Assumptions!A2</f>
        <v>Sandals</v>
      </c>
      <c r="B3" s="10">
        <f>'Calcs-1'!B11*Assumptions!$G2</f>
        <v>24000</v>
      </c>
      <c r="C3" s="10">
        <f>'Calcs-1'!C11*Assumptions!$G2</f>
        <v>24120</v>
      </c>
      <c r="D3" s="10">
        <f>'Calcs-1'!D11*Assumptions!$G2</f>
        <v>24240.6</v>
      </c>
      <c r="E3" s="10">
        <f>'Calcs-1'!E11*Assumptions!$G2</f>
        <v>24361.803</v>
      </c>
      <c r="F3" s="10">
        <f>'Calcs-1'!F11*Assumptions!$G2</f>
        <v>24483.61202</v>
      </c>
      <c r="G3" s="10">
        <f>'Calcs-1'!G11*Assumptions!$G2</f>
        <v>24606.03008</v>
      </c>
      <c r="H3" s="10">
        <f>'Calcs-1'!H11*Assumptions!$G2</f>
        <v>24729.06023</v>
      </c>
      <c r="I3" s="10">
        <f>'Calcs-1'!I11*Assumptions!$G2</f>
        <v>24852.70553</v>
      </c>
      <c r="J3" s="10">
        <f>'Calcs-1'!J11*Assumptions!$G2</f>
        <v>24976.96905</v>
      </c>
      <c r="K3" s="10">
        <f>'Calcs-1'!K11*Assumptions!$G2</f>
        <v>25101.8539</v>
      </c>
      <c r="L3" s="10">
        <f>'Calcs-1'!L11*Assumptions!$G2</f>
        <v>25227.36317</v>
      </c>
      <c r="M3" s="10">
        <f>'Calcs-1'!M11*Assumptions!$G2</f>
        <v>25353.49998</v>
      </c>
      <c r="N3" s="10">
        <f>'Calcs-1'!N11*Assumptions!$G2</f>
        <v>25480.26748</v>
      </c>
      <c r="O3" s="10">
        <f>'Calcs-1'!O11*Assumptions!$G2</f>
        <v>25607.66882</v>
      </c>
      <c r="P3" s="10">
        <f>'Calcs-1'!P11*Assumptions!$G2</f>
        <v>25735.70717</v>
      </c>
      <c r="Q3" s="10">
        <f>'Calcs-1'!Q11*Assumptions!$G2</f>
        <v>25864.3857</v>
      </c>
      <c r="R3" s="10">
        <f>'Calcs-1'!R11*Assumptions!$G2</f>
        <v>25993.70763</v>
      </c>
      <c r="S3" s="10">
        <f>'Calcs-1'!S11*Assumptions!$G2</f>
        <v>26123.67617</v>
      </c>
    </row>
    <row r="4">
      <c r="A4" s="5" t="str">
        <f>Assumptions!A3</f>
        <v>Party Shoes</v>
      </c>
      <c r="B4" s="10">
        <f>'Calcs-1'!B12*Assumptions!$G3</f>
        <v>25000</v>
      </c>
      <c r="C4" s="10">
        <f>'Calcs-1'!C12*Assumptions!$G3</f>
        <v>25250</v>
      </c>
      <c r="D4" s="10">
        <f>'Calcs-1'!D12*Assumptions!$G3</f>
        <v>25502.5</v>
      </c>
      <c r="E4" s="10">
        <f>'Calcs-1'!E12*Assumptions!$G3</f>
        <v>25757.525</v>
      </c>
      <c r="F4" s="10">
        <f>'Calcs-1'!F12*Assumptions!$G3</f>
        <v>26015.10025</v>
      </c>
      <c r="G4" s="10">
        <f>'Calcs-1'!G12*Assumptions!$G3</f>
        <v>26275.25125</v>
      </c>
      <c r="H4" s="10">
        <f>'Calcs-1'!H12*Assumptions!$G3</f>
        <v>26538.00377</v>
      </c>
      <c r="I4" s="10">
        <f>'Calcs-1'!I12*Assumptions!$G3</f>
        <v>26803.3838</v>
      </c>
      <c r="J4" s="10">
        <f>'Calcs-1'!J12*Assumptions!$G3</f>
        <v>27071.41764</v>
      </c>
      <c r="K4" s="10">
        <f>'Calcs-1'!K12*Assumptions!$G3</f>
        <v>27342.13182</v>
      </c>
      <c r="L4" s="10">
        <f>'Calcs-1'!L12*Assumptions!$G3</f>
        <v>27615.55314</v>
      </c>
      <c r="M4" s="10">
        <f>'Calcs-1'!M12*Assumptions!$G3</f>
        <v>27891.70867</v>
      </c>
      <c r="N4" s="10">
        <f>'Calcs-1'!N12*Assumptions!$G3</f>
        <v>28170.62575</v>
      </c>
      <c r="O4" s="10">
        <f>'Calcs-1'!O12*Assumptions!$G3</f>
        <v>28452.33201</v>
      </c>
      <c r="P4" s="10">
        <f>'Calcs-1'!P12*Assumptions!$G3</f>
        <v>28736.85533</v>
      </c>
      <c r="Q4" s="10">
        <f>'Calcs-1'!Q12*Assumptions!$G3</f>
        <v>29024.22388</v>
      </c>
      <c r="R4" s="10">
        <f>'Calcs-1'!R12*Assumptions!$G3</f>
        <v>29314.46612</v>
      </c>
      <c r="S4" s="10">
        <f>'Calcs-1'!S12*Assumptions!$G3</f>
        <v>29607.61078</v>
      </c>
    </row>
    <row r="5">
      <c r="A5" s="5" t="str">
        <f>Assumptions!A4</f>
        <v>heels</v>
      </c>
      <c r="B5" s="10">
        <f>'Calcs-1'!B13*Assumptions!$G4</f>
        <v>26250</v>
      </c>
      <c r="C5" s="10">
        <f>'Calcs-1'!C13*Assumptions!$G4</f>
        <v>26512.5</v>
      </c>
      <c r="D5" s="10">
        <f>'Calcs-1'!D13*Assumptions!$G4</f>
        <v>26777.625</v>
      </c>
      <c r="E5" s="10">
        <f>'Calcs-1'!E13*Assumptions!$G4</f>
        <v>27045.40125</v>
      </c>
      <c r="F5" s="10">
        <f>'Calcs-1'!F13*Assumptions!$G4</f>
        <v>27315.85526</v>
      </c>
      <c r="G5" s="10">
        <f>'Calcs-1'!G13*Assumptions!$G4</f>
        <v>27589.01382</v>
      </c>
      <c r="H5" s="10">
        <f>'Calcs-1'!H13*Assumptions!$G4</f>
        <v>27864.90395</v>
      </c>
      <c r="I5" s="10">
        <f>'Calcs-1'!I13*Assumptions!$G4</f>
        <v>28143.55299</v>
      </c>
      <c r="J5" s="10">
        <f>'Calcs-1'!J13*Assumptions!$G4</f>
        <v>28424.98852</v>
      </c>
      <c r="K5" s="10">
        <f>'Calcs-1'!K13*Assumptions!$G4</f>
        <v>28709.23841</v>
      </c>
      <c r="L5" s="10">
        <f>'Calcs-1'!L13*Assumptions!$G4</f>
        <v>28996.33079</v>
      </c>
      <c r="M5" s="10">
        <f>'Calcs-1'!M13*Assumptions!$G4</f>
        <v>29286.2941</v>
      </c>
      <c r="N5" s="10">
        <f>'Calcs-1'!N13*Assumptions!$G4</f>
        <v>29579.15704</v>
      </c>
      <c r="O5" s="10">
        <f>'Calcs-1'!O13*Assumptions!$G4</f>
        <v>29874.94861</v>
      </c>
      <c r="P5" s="10">
        <f>'Calcs-1'!P13*Assumptions!$G4</f>
        <v>30173.6981</v>
      </c>
      <c r="Q5" s="10">
        <f>'Calcs-1'!Q13*Assumptions!$G4</f>
        <v>30475.43508</v>
      </c>
      <c r="R5" s="10">
        <f>'Calcs-1'!R13*Assumptions!$G4</f>
        <v>30780.18943</v>
      </c>
      <c r="S5" s="10">
        <f>'Calcs-1'!S13*Assumptions!$G4</f>
        <v>31087.99132</v>
      </c>
    </row>
    <row r="6">
      <c r="A6" s="5" t="str">
        <f>Assumptions!A5</f>
        <v>slippers</v>
      </c>
      <c r="B6" s="10">
        <f>'Calcs-1'!B14*Assumptions!$G5</f>
        <v>15000</v>
      </c>
      <c r="C6" s="10">
        <f>'Calcs-1'!C14*Assumptions!$G5</f>
        <v>15600</v>
      </c>
      <c r="D6" s="10">
        <f>'Calcs-1'!D14*Assumptions!$G5</f>
        <v>16224</v>
      </c>
      <c r="E6" s="10">
        <f>'Calcs-1'!E14*Assumptions!$G5</f>
        <v>16872.96</v>
      </c>
      <c r="F6" s="10">
        <f>'Calcs-1'!F14*Assumptions!$G5</f>
        <v>17547.8784</v>
      </c>
      <c r="G6" s="10">
        <f>'Calcs-1'!G14*Assumptions!$G5</f>
        <v>18249.79354</v>
      </c>
      <c r="H6" s="10">
        <f>'Calcs-1'!H14*Assumptions!$G5</f>
        <v>18979.78528</v>
      </c>
      <c r="I6" s="10">
        <f>'Calcs-1'!I14*Assumptions!$G5</f>
        <v>19738.97669</v>
      </c>
      <c r="J6" s="10">
        <f>'Calcs-1'!J14*Assumptions!$G5</f>
        <v>20528.53576</v>
      </c>
      <c r="K6" s="10">
        <f>'Calcs-1'!K14*Assumptions!$G5</f>
        <v>21349.67719</v>
      </c>
      <c r="L6" s="10">
        <f>'Calcs-1'!L14*Assumptions!$G5</f>
        <v>22203.66427</v>
      </c>
      <c r="M6" s="10">
        <f>'Calcs-1'!M14*Assumptions!$G5</f>
        <v>23091.81084</v>
      </c>
      <c r="N6" s="10">
        <f>'Calcs-1'!N14*Assumptions!$G5</f>
        <v>24015.48328</v>
      </c>
      <c r="O6" s="10">
        <f>'Calcs-1'!O14*Assumptions!$G5</f>
        <v>24976.10261</v>
      </c>
      <c r="P6" s="10">
        <f>'Calcs-1'!P14*Assumptions!$G5</f>
        <v>25975.14671</v>
      </c>
      <c r="Q6" s="10">
        <f>'Calcs-1'!Q14*Assumptions!$G5</f>
        <v>27014.15258</v>
      </c>
      <c r="R6" s="10">
        <f>'Calcs-1'!R14*Assumptions!$G5</f>
        <v>28094.71869</v>
      </c>
      <c r="S6" s="10">
        <f>'Calcs-1'!S14*Assumptions!$G5</f>
        <v>29218.50743</v>
      </c>
    </row>
    <row r="7">
      <c r="A7" s="5" t="str">
        <f>Assumptions!A6</f>
        <v>bellies</v>
      </c>
      <c r="B7" s="10">
        <f>'Calcs-1'!B15*Assumptions!$G6</f>
        <v>15000</v>
      </c>
      <c r="C7" s="10">
        <f>'Calcs-1'!C15*Assumptions!$G6</f>
        <v>15450</v>
      </c>
      <c r="D7" s="10">
        <f>'Calcs-1'!D15*Assumptions!$G6</f>
        <v>15913.5</v>
      </c>
      <c r="E7" s="10">
        <f>'Calcs-1'!E15*Assumptions!$G6</f>
        <v>16390.905</v>
      </c>
      <c r="F7" s="10">
        <f>'Calcs-1'!F15*Assumptions!$G6</f>
        <v>16882.63215</v>
      </c>
      <c r="G7" s="10">
        <f>'Calcs-1'!G15*Assumptions!$G6</f>
        <v>17389.11111</v>
      </c>
      <c r="H7" s="10">
        <f>'Calcs-1'!H15*Assumptions!$G6</f>
        <v>17910.78445</v>
      </c>
      <c r="I7" s="10">
        <f>'Calcs-1'!I15*Assumptions!$G6</f>
        <v>18448.10798</v>
      </c>
      <c r="J7" s="10">
        <f>'Calcs-1'!J15*Assumptions!$G6</f>
        <v>19001.55122</v>
      </c>
      <c r="K7" s="10">
        <f>'Calcs-1'!K15*Assumptions!$G6</f>
        <v>19571.59776</v>
      </c>
      <c r="L7" s="10">
        <f>'Calcs-1'!L15*Assumptions!$G6</f>
        <v>20158.74569</v>
      </c>
      <c r="M7" s="10">
        <f>'Calcs-1'!M15*Assumptions!$G6</f>
        <v>20763.50806</v>
      </c>
      <c r="N7" s="10">
        <f>'Calcs-1'!N15*Assumptions!$G6</f>
        <v>21386.4133</v>
      </c>
      <c r="O7" s="10">
        <f>'Calcs-1'!O15*Assumptions!$G6</f>
        <v>22028.0057</v>
      </c>
      <c r="P7" s="10">
        <f>'Calcs-1'!P15*Assumptions!$G6</f>
        <v>22688.84587</v>
      </c>
      <c r="Q7" s="10">
        <f>'Calcs-1'!Q15*Assumptions!$G6</f>
        <v>23369.51125</v>
      </c>
      <c r="R7" s="10">
        <f>'Calcs-1'!R15*Assumptions!$G6</f>
        <v>24070.59659</v>
      </c>
      <c r="S7" s="10">
        <f>'Calcs-1'!S15*Assumptions!$G6</f>
        <v>24792.71448</v>
      </c>
    </row>
    <row r="8">
      <c r="A8" s="5" t="str">
        <f>Assumptions!A7</f>
        <v>sport shoes</v>
      </c>
      <c r="B8" s="10">
        <f>'Calcs-1'!B16*Assumptions!$G7</f>
        <v>81000</v>
      </c>
      <c r="C8" s="10">
        <f>'Calcs-1'!C16*Assumptions!$G7</f>
        <v>82215</v>
      </c>
      <c r="D8" s="10">
        <f>'Calcs-1'!D16*Assumptions!$G7</f>
        <v>83448.225</v>
      </c>
      <c r="E8" s="10">
        <f>'Calcs-1'!E16*Assumptions!$G7</f>
        <v>84699.94838</v>
      </c>
      <c r="F8" s="10">
        <f>'Calcs-1'!F16*Assumptions!$G7</f>
        <v>85970.4476</v>
      </c>
      <c r="G8" s="10">
        <f>'Calcs-1'!G16*Assumptions!$G7</f>
        <v>87260.00431</v>
      </c>
      <c r="H8" s="10">
        <f>'Calcs-1'!H16*Assumptions!$G7</f>
        <v>88568.90438</v>
      </c>
      <c r="I8" s="10">
        <f>'Calcs-1'!I16*Assumptions!$G7</f>
        <v>89897.43795</v>
      </c>
      <c r="J8" s="10">
        <f>'Calcs-1'!J16*Assumptions!$G7</f>
        <v>91245.89951</v>
      </c>
      <c r="K8" s="10">
        <f>'Calcs-1'!K16*Assumptions!$G7</f>
        <v>92614.58801</v>
      </c>
      <c r="L8" s="10">
        <f>'Calcs-1'!L16*Assumptions!$G7</f>
        <v>94003.80683</v>
      </c>
      <c r="M8" s="10">
        <f>'Calcs-1'!M16*Assumptions!$G7</f>
        <v>95413.86393</v>
      </c>
      <c r="N8" s="10">
        <f>'Calcs-1'!N16*Assumptions!$G7</f>
        <v>96845.07189</v>
      </c>
      <c r="O8" s="10">
        <f>'Calcs-1'!O16*Assumptions!$G7</f>
        <v>98297.74797</v>
      </c>
      <c r="P8" s="10">
        <f>'Calcs-1'!P16*Assumptions!$G7</f>
        <v>99772.21419</v>
      </c>
      <c r="Q8" s="10">
        <f>'Calcs-1'!Q16*Assumptions!$G7</f>
        <v>101268.7974</v>
      </c>
      <c r="R8" s="10">
        <f>'Calcs-1'!R16*Assumptions!$G7</f>
        <v>102787.8294</v>
      </c>
      <c r="S8" s="10">
        <f>'Calcs-1'!S16*Assumptions!$G7</f>
        <v>104329.6468</v>
      </c>
    </row>
    <row r="9">
      <c r="A9" s="5" t="s">
        <v>45</v>
      </c>
      <c r="B9" s="10">
        <f t="shared" ref="B9:S9" si="1">SUM(B3:B8)</f>
        <v>186250</v>
      </c>
      <c r="C9" s="10">
        <f t="shared" si="1"/>
        <v>189147.5</v>
      </c>
      <c r="D9" s="10">
        <f t="shared" si="1"/>
        <v>192106.45</v>
      </c>
      <c r="E9" s="10">
        <f t="shared" si="1"/>
        <v>195128.5426</v>
      </c>
      <c r="F9" s="10">
        <f t="shared" si="1"/>
        <v>198215.5257</v>
      </c>
      <c r="G9" s="10">
        <f t="shared" si="1"/>
        <v>201369.2041</v>
      </c>
      <c r="H9" s="10">
        <f t="shared" si="1"/>
        <v>204591.442</v>
      </c>
      <c r="I9" s="10">
        <f t="shared" si="1"/>
        <v>207884.1649</v>
      </c>
      <c r="J9" s="10">
        <f t="shared" si="1"/>
        <v>211249.3617</v>
      </c>
      <c r="K9" s="10">
        <f t="shared" si="1"/>
        <v>214689.0871</v>
      </c>
      <c r="L9" s="10">
        <f t="shared" si="1"/>
        <v>218205.4639</v>
      </c>
      <c r="M9" s="10">
        <f t="shared" si="1"/>
        <v>221800.6856</v>
      </c>
      <c r="N9" s="10">
        <f t="shared" si="1"/>
        <v>225477.0187</v>
      </c>
      <c r="O9" s="10">
        <f t="shared" si="1"/>
        <v>229236.8057</v>
      </c>
      <c r="P9" s="10">
        <f t="shared" si="1"/>
        <v>233082.4674</v>
      </c>
      <c r="Q9" s="10">
        <f t="shared" si="1"/>
        <v>237016.5059</v>
      </c>
      <c r="R9" s="10">
        <f t="shared" si="1"/>
        <v>241041.5078</v>
      </c>
      <c r="S9" s="10">
        <f t="shared" si="1"/>
        <v>245160.147</v>
      </c>
    </row>
    <row r="10">
      <c r="A10" s="5"/>
      <c r="B10" s="5"/>
      <c r="C10" s="5"/>
      <c r="D10" s="5"/>
      <c r="E10" s="5"/>
      <c r="F10" s="5"/>
      <c r="G10" s="5"/>
      <c r="H10" s="5"/>
      <c r="I10" s="5"/>
      <c r="J10" s="5"/>
      <c r="K10" s="5"/>
      <c r="L10" s="5"/>
      <c r="M10" s="5"/>
      <c r="N10" s="5"/>
      <c r="O10" s="5"/>
      <c r="P10" s="5"/>
      <c r="Q10" s="5"/>
      <c r="R10" s="5"/>
      <c r="S10" s="5"/>
    </row>
    <row r="11">
      <c r="A11" s="5" t="s">
        <v>46</v>
      </c>
      <c r="B11" s="5"/>
      <c r="C11" s="5"/>
      <c r="D11" s="5"/>
      <c r="E11" s="5"/>
      <c r="F11" s="5"/>
      <c r="G11" s="5"/>
      <c r="H11" s="5"/>
      <c r="I11" s="5"/>
      <c r="J11" s="5"/>
      <c r="K11" s="5"/>
      <c r="L11" s="5"/>
      <c r="M11" s="5"/>
      <c r="N11" s="5"/>
      <c r="O11" s="5"/>
      <c r="P11" s="5"/>
      <c r="Q11" s="5"/>
      <c r="R11" s="5"/>
      <c r="S11" s="5"/>
    </row>
    <row r="12">
      <c r="A12" s="5" t="str">
        <f t="shared" ref="A12:A17" si="3">A3</f>
        <v>Sandals</v>
      </c>
      <c r="B12" s="6">
        <v>0.0</v>
      </c>
      <c r="C12" s="10">
        <f t="shared" ref="C12:S12" si="2">B3</f>
        <v>24000</v>
      </c>
      <c r="D12" s="10">
        <f t="shared" si="2"/>
        <v>24120</v>
      </c>
      <c r="E12" s="10">
        <f t="shared" si="2"/>
        <v>24240.6</v>
      </c>
      <c r="F12" s="10">
        <f t="shared" si="2"/>
        <v>24361.803</v>
      </c>
      <c r="G12" s="10">
        <f t="shared" si="2"/>
        <v>24483.61202</v>
      </c>
      <c r="H12" s="10">
        <f t="shared" si="2"/>
        <v>24606.03008</v>
      </c>
      <c r="I12" s="10">
        <f t="shared" si="2"/>
        <v>24729.06023</v>
      </c>
      <c r="J12" s="10">
        <f t="shared" si="2"/>
        <v>24852.70553</v>
      </c>
      <c r="K12" s="10">
        <f t="shared" si="2"/>
        <v>24976.96905</v>
      </c>
      <c r="L12" s="10">
        <f t="shared" si="2"/>
        <v>25101.8539</v>
      </c>
      <c r="M12" s="10">
        <f t="shared" si="2"/>
        <v>25227.36317</v>
      </c>
      <c r="N12" s="10">
        <f t="shared" si="2"/>
        <v>25353.49998</v>
      </c>
      <c r="O12" s="10">
        <f t="shared" si="2"/>
        <v>25480.26748</v>
      </c>
      <c r="P12" s="10">
        <f t="shared" si="2"/>
        <v>25607.66882</v>
      </c>
      <c r="Q12" s="10">
        <f t="shared" si="2"/>
        <v>25735.70717</v>
      </c>
      <c r="R12" s="10">
        <f t="shared" si="2"/>
        <v>25864.3857</v>
      </c>
      <c r="S12" s="10">
        <f t="shared" si="2"/>
        <v>25993.70763</v>
      </c>
    </row>
    <row r="13">
      <c r="A13" s="5" t="str">
        <f t="shared" si="3"/>
        <v>Party Shoes</v>
      </c>
      <c r="B13" s="6">
        <v>0.0</v>
      </c>
      <c r="C13" s="6">
        <v>0.0</v>
      </c>
      <c r="D13" s="6">
        <v>0.0</v>
      </c>
      <c r="E13" s="10">
        <f t="shared" ref="E13:S13" si="4">B4</f>
        <v>25000</v>
      </c>
      <c r="F13" s="10">
        <f t="shared" si="4"/>
        <v>25250</v>
      </c>
      <c r="G13" s="10">
        <f t="shared" si="4"/>
        <v>25502.5</v>
      </c>
      <c r="H13" s="10">
        <f t="shared" si="4"/>
        <v>25757.525</v>
      </c>
      <c r="I13" s="10">
        <f t="shared" si="4"/>
        <v>26015.10025</v>
      </c>
      <c r="J13" s="10">
        <f t="shared" si="4"/>
        <v>26275.25125</v>
      </c>
      <c r="K13" s="10">
        <f t="shared" si="4"/>
        <v>26538.00377</v>
      </c>
      <c r="L13" s="10">
        <f t="shared" si="4"/>
        <v>26803.3838</v>
      </c>
      <c r="M13" s="10">
        <f t="shared" si="4"/>
        <v>27071.41764</v>
      </c>
      <c r="N13" s="10">
        <f t="shared" si="4"/>
        <v>27342.13182</v>
      </c>
      <c r="O13" s="10">
        <f t="shared" si="4"/>
        <v>27615.55314</v>
      </c>
      <c r="P13" s="10">
        <f t="shared" si="4"/>
        <v>27891.70867</v>
      </c>
      <c r="Q13" s="10">
        <f t="shared" si="4"/>
        <v>28170.62575</v>
      </c>
      <c r="R13" s="10">
        <f t="shared" si="4"/>
        <v>28452.33201</v>
      </c>
      <c r="S13" s="10">
        <f t="shared" si="4"/>
        <v>28736.85533</v>
      </c>
    </row>
    <row r="14">
      <c r="A14" s="5" t="str">
        <f t="shared" si="3"/>
        <v>heels</v>
      </c>
      <c r="B14" s="6">
        <v>0.0</v>
      </c>
      <c r="C14" s="6">
        <v>0.0</v>
      </c>
      <c r="D14" s="6">
        <v>0.0</v>
      </c>
      <c r="E14" s="10">
        <f t="shared" ref="E14:S14" si="5">B5</f>
        <v>26250</v>
      </c>
      <c r="F14" s="10">
        <f t="shared" si="5"/>
        <v>26512.5</v>
      </c>
      <c r="G14" s="10">
        <f t="shared" si="5"/>
        <v>26777.625</v>
      </c>
      <c r="H14" s="10">
        <f t="shared" si="5"/>
        <v>27045.40125</v>
      </c>
      <c r="I14" s="10">
        <f t="shared" si="5"/>
        <v>27315.85526</v>
      </c>
      <c r="J14" s="10">
        <f t="shared" si="5"/>
        <v>27589.01382</v>
      </c>
      <c r="K14" s="10">
        <f t="shared" si="5"/>
        <v>27864.90395</v>
      </c>
      <c r="L14" s="10">
        <f t="shared" si="5"/>
        <v>28143.55299</v>
      </c>
      <c r="M14" s="10">
        <f t="shared" si="5"/>
        <v>28424.98852</v>
      </c>
      <c r="N14" s="10">
        <f t="shared" si="5"/>
        <v>28709.23841</v>
      </c>
      <c r="O14" s="10">
        <f t="shared" si="5"/>
        <v>28996.33079</v>
      </c>
      <c r="P14" s="10">
        <f t="shared" si="5"/>
        <v>29286.2941</v>
      </c>
      <c r="Q14" s="10">
        <f t="shared" si="5"/>
        <v>29579.15704</v>
      </c>
      <c r="R14" s="10">
        <f t="shared" si="5"/>
        <v>29874.94861</v>
      </c>
      <c r="S14" s="10">
        <f t="shared" si="5"/>
        <v>30173.6981</v>
      </c>
    </row>
    <row r="15">
      <c r="A15" s="5" t="str">
        <f t="shared" si="3"/>
        <v>slippers</v>
      </c>
      <c r="B15" s="10">
        <f t="shared" ref="B15:S15" si="6">B6</f>
        <v>15000</v>
      </c>
      <c r="C15" s="10">
        <f t="shared" si="6"/>
        <v>15600</v>
      </c>
      <c r="D15" s="10">
        <f t="shared" si="6"/>
        <v>16224</v>
      </c>
      <c r="E15" s="10">
        <f t="shared" si="6"/>
        <v>16872.96</v>
      </c>
      <c r="F15" s="10">
        <f t="shared" si="6"/>
        <v>17547.8784</v>
      </c>
      <c r="G15" s="10">
        <f t="shared" si="6"/>
        <v>18249.79354</v>
      </c>
      <c r="H15" s="10">
        <f t="shared" si="6"/>
        <v>18979.78528</v>
      </c>
      <c r="I15" s="10">
        <f t="shared" si="6"/>
        <v>19738.97669</v>
      </c>
      <c r="J15" s="10">
        <f t="shared" si="6"/>
        <v>20528.53576</v>
      </c>
      <c r="K15" s="10">
        <f t="shared" si="6"/>
        <v>21349.67719</v>
      </c>
      <c r="L15" s="10">
        <f t="shared" si="6"/>
        <v>22203.66427</v>
      </c>
      <c r="M15" s="10">
        <f t="shared" si="6"/>
        <v>23091.81084</v>
      </c>
      <c r="N15" s="10">
        <f t="shared" si="6"/>
        <v>24015.48328</v>
      </c>
      <c r="O15" s="10">
        <f t="shared" si="6"/>
        <v>24976.10261</v>
      </c>
      <c r="P15" s="10">
        <f t="shared" si="6"/>
        <v>25975.14671</v>
      </c>
      <c r="Q15" s="10">
        <f t="shared" si="6"/>
        <v>27014.15258</v>
      </c>
      <c r="R15" s="10">
        <f t="shared" si="6"/>
        <v>28094.71869</v>
      </c>
      <c r="S15" s="10">
        <f t="shared" si="6"/>
        <v>29218.50743</v>
      </c>
    </row>
    <row r="16">
      <c r="A16" s="5" t="str">
        <f t="shared" si="3"/>
        <v>bellies</v>
      </c>
      <c r="B16" s="10">
        <f t="shared" ref="B16:S16" si="7">B7</f>
        <v>15000</v>
      </c>
      <c r="C16" s="10">
        <f t="shared" si="7"/>
        <v>15450</v>
      </c>
      <c r="D16" s="10">
        <f t="shared" si="7"/>
        <v>15913.5</v>
      </c>
      <c r="E16" s="10">
        <f t="shared" si="7"/>
        <v>16390.905</v>
      </c>
      <c r="F16" s="10">
        <f t="shared" si="7"/>
        <v>16882.63215</v>
      </c>
      <c r="G16" s="10">
        <f t="shared" si="7"/>
        <v>17389.11111</v>
      </c>
      <c r="H16" s="10">
        <f t="shared" si="7"/>
        <v>17910.78445</v>
      </c>
      <c r="I16" s="10">
        <f t="shared" si="7"/>
        <v>18448.10798</v>
      </c>
      <c r="J16" s="10">
        <f t="shared" si="7"/>
        <v>19001.55122</v>
      </c>
      <c r="K16" s="10">
        <f t="shared" si="7"/>
        <v>19571.59776</v>
      </c>
      <c r="L16" s="10">
        <f t="shared" si="7"/>
        <v>20158.74569</v>
      </c>
      <c r="M16" s="10">
        <f t="shared" si="7"/>
        <v>20763.50806</v>
      </c>
      <c r="N16" s="10">
        <f t="shared" si="7"/>
        <v>21386.4133</v>
      </c>
      <c r="O16" s="10">
        <f t="shared" si="7"/>
        <v>22028.0057</v>
      </c>
      <c r="P16" s="10">
        <f t="shared" si="7"/>
        <v>22688.84587</v>
      </c>
      <c r="Q16" s="10">
        <f t="shared" si="7"/>
        <v>23369.51125</v>
      </c>
      <c r="R16" s="10">
        <f t="shared" si="7"/>
        <v>24070.59659</v>
      </c>
      <c r="S16" s="10">
        <f t="shared" si="7"/>
        <v>24792.71448</v>
      </c>
    </row>
    <row r="17">
      <c r="A17" s="5" t="str">
        <f t="shared" si="3"/>
        <v>sport shoes</v>
      </c>
      <c r="B17" s="6">
        <v>0.0</v>
      </c>
      <c r="C17" s="6">
        <v>0.0</v>
      </c>
      <c r="D17" s="6">
        <v>0.0</v>
      </c>
      <c r="E17" s="6">
        <v>0.0</v>
      </c>
      <c r="F17" s="10">
        <f t="shared" ref="F17:S17" si="8">B8</f>
        <v>81000</v>
      </c>
      <c r="G17" s="10">
        <f t="shared" si="8"/>
        <v>82215</v>
      </c>
      <c r="H17" s="10">
        <f t="shared" si="8"/>
        <v>83448.225</v>
      </c>
      <c r="I17" s="10">
        <f t="shared" si="8"/>
        <v>84699.94838</v>
      </c>
      <c r="J17" s="10">
        <f t="shared" si="8"/>
        <v>85970.4476</v>
      </c>
      <c r="K17" s="10">
        <f t="shared" si="8"/>
        <v>87260.00431</v>
      </c>
      <c r="L17" s="10">
        <f t="shared" si="8"/>
        <v>88568.90438</v>
      </c>
      <c r="M17" s="10">
        <f t="shared" si="8"/>
        <v>89897.43795</v>
      </c>
      <c r="N17" s="10">
        <f t="shared" si="8"/>
        <v>91245.89951</v>
      </c>
      <c r="O17" s="10">
        <f t="shared" si="8"/>
        <v>92614.58801</v>
      </c>
      <c r="P17" s="10">
        <f t="shared" si="8"/>
        <v>94003.80683</v>
      </c>
      <c r="Q17" s="10">
        <f t="shared" si="8"/>
        <v>95413.86393</v>
      </c>
      <c r="R17" s="10">
        <f t="shared" si="8"/>
        <v>96845.07189</v>
      </c>
      <c r="S17" s="10">
        <f t="shared" si="8"/>
        <v>98297.74797</v>
      </c>
    </row>
    <row r="18">
      <c r="A18" s="5" t="s">
        <v>47</v>
      </c>
      <c r="B18" s="10">
        <f t="shared" ref="B18:S18" si="9">SUM(B12:B17)</f>
        <v>30000</v>
      </c>
      <c r="C18" s="10">
        <f t="shared" si="9"/>
        <v>55050</v>
      </c>
      <c r="D18" s="10">
        <f t="shared" si="9"/>
        <v>56257.5</v>
      </c>
      <c r="E18" s="10">
        <f t="shared" si="9"/>
        <v>108754.465</v>
      </c>
      <c r="F18" s="10">
        <f t="shared" si="9"/>
        <v>191554.8136</v>
      </c>
      <c r="G18" s="10">
        <f t="shared" si="9"/>
        <v>194617.6417</v>
      </c>
      <c r="H18" s="10">
        <f t="shared" si="9"/>
        <v>197747.7511</v>
      </c>
      <c r="I18" s="10">
        <f t="shared" si="9"/>
        <v>200947.0488</v>
      </c>
      <c r="J18" s="10">
        <f t="shared" si="9"/>
        <v>204217.5052</v>
      </c>
      <c r="K18" s="10">
        <f t="shared" si="9"/>
        <v>207561.156</v>
      </c>
      <c r="L18" s="10">
        <f t="shared" si="9"/>
        <v>210980.105</v>
      </c>
      <c r="M18" s="10">
        <f t="shared" si="9"/>
        <v>214476.5262</v>
      </c>
      <c r="N18" s="10">
        <f t="shared" si="9"/>
        <v>218052.6663</v>
      </c>
      <c r="O18" s="10">
        <f t="shared" si="9"/>
        <v>221710.8477</v>
      </c>
      <c r="P18" s="10">
        <f t="shared" si="9"/>
        <v>225453.471</v>
      </c>
      <c r="Q18" s="10">
        <f t="shared" si="9"/>
        <v>229283.0177</v>
      </c>
      <c r="R18" s="10">
        <f t="shared" si="9"/>
        <v>233202.0535</v>
      </c>
      <c r="S18" s="10">
        <f t="shared" si="9"/>
        <v>237213.2309</v>
      </c>
    </row>
    <row r="19">
      <c r="A19" s="5"/>
      <c r="B19" s="5"/>
      <c r="C19" s="5"/>
      <c r="D19" s="5"/>
      <c r="E19" s="5"/>
      <c r="F19" s="5"/>
      <c r="G19" s="5"/>
      <c r="H19" s="5"/>
      <c r="I19" s="5"/>
      <c r="J19" s="5"/>
      <c r="K19" s="5"/>
      <c r="L19" s="5"/>
      <c r="M19" s="5"/>
      <c r="N19" s="5"/>
      <c r="O19" s="5"/>
      <c r="P19" s="5"/>
      <c r="Q19" s="5"/>
      <c r="R19" s="5"/>
      <c r="S19" s="5"/>
    </row>
    <row r="20">
      <c r="A20" s="5" t="s">
        <v>48</v>
      </c>
      <c r="B20" s="5"/>
      <c r="C20" s="5"/>
      <c r="D20" s="5"/>
      <c r="E20" s="5"/>
      <c r="F20" s="5"/>
      <c r="G20" s="5"/>
      <c r="H20" s="5"/>
      <c r="I20" s="5"/>
      <c r="J20" s="5"/>
      <c r="K20" s="5"/>
      <c r="L20" s="5"/>
      <c r="M20" s="5"/>
      <c r="N20" s="5"/>
      <c r="O20" s="5"/>
      <c r="P20" s="5"/>
      <c r="Q20" s="5"/>
      <c r="R20" s="5"/>
      <c r="S20" s="5"/>
    </row>
    <row r="21">
      <c r="A21" s="5" t="str">
        <f t="shared" ref="A21:A26" si="11">A12</f>
        <v>Sandals</v>
      </c>
      <c r="B21" s="10">
        <f t="shared" ref="B21:B26" si="12">B3-B12</f>
        <v>24000</v>
      </c>
      <c r="C21" s="10">
        <f t="shared" ref="C21:S21" si="10">B21+C3-C12</f>
        <v>24120</v>
      </c>
      <c r="D21" s="10">
        <f t="shared" si="10"/>
        <v>24240.6</v>
      </c>
      <c r="E21" s="10">
        <f t="shared" si="10"/>
        <v>24361.803</v>
      </c>
      <c r="F21" s="10">
        <f t="shared" si="10"/>
        <v>24483.61202</v>
      </c>
      <c r="G21" s="10">
        <f t="shared" si="10"/>
        <v>24606.03008</v>
      </c>
      <c r="H21" s="10">
        <f t="shared" si="10"/>
        <v>24729.06023</v>
      </c>
      <c r="I21" s="10">
        <f t="shared" si="10"/>
        <v>24852.70553</v>
      </c>
      <c r="J21" s="10">
        <f t="shared" si="10"/>
        <v>24976.96905</v>
      </c>
      <c r="K21" s="10">
        <f t="shared" si="10"/>
        <v>25101.8539</v>
      </c>
      <c r="L21" s="10">
        <f t="shared" si="10"/>
        <v>25227.36317</v>
      </c>
      <c r="M21" s="10">
        <f t="shared" si="10"/>
        <v>25353.49998</v>
      </c>
      <c r="N21" s="10">
        <f t="shared" si="10"/>
        <v>25480.26748</v>
      </c>
      <c r="O21" s="10">
        <f t="shared" si="10"/>
        <v>25607.66882</v>
      </c>
      <c r="P21" s="10">
        <f t="shared" si="10"/>
        <v>25735.70717</v>
      </c>
      <c r="Q21" s="10">
        <f t="shared" si="10"/>
        <v>25864.3857</v>
      </c>
      <c r="R21" s="10">
        <f t="shared" si="10"/>
        <v>25993.70763</v>
      </c>
      <c r="S21" s="10">
        <f t="shared" si="10"/>
        <v>26123.67617</v>
      </c>
    </row>
    <row r="22">
      <c r="A22" s="5" t="str">
        <f t="shared" si="11"/>
        <v>Party Shoes</v>
      </c>
      <c r="B22" s="10">
        <f t="shared" si="12"/>
        <v>25000</v>
      </c>
      <c r="C22" s="10">
        <f t="shared" ref="C22:S22" si="13">B22+C4-C13</f>
        <v>50250</v>
      </c>
      <c r="D22" s="10">
        <f t="shared" si="13"/>
        <v>75752.5</v>
      </c>
      <c r="E22" s="10">
        <f t="shared" si="13"/>
        <v>76510.025</v>
      </c>
      <c r="F22" s="10">
        <f t="shared" si="13"/>
        <v>77275.12525</v>
      </c>
      <c r="G22" s="10">
        <f t="shared" si="13"/>
        <v>78047.8765</v>
      </c>
      <c r="H22" s="10">
        <f t="shared" si="13"/>
        <v>78828.35527</v>
      </c>
      <c r="I22" s="10">
        <f t="shared" si="13"/>
        <v>79616.63882</v>
      </c>
      <c r="J22" s="10">
        <f t="shared" si="13"/>
        <v>80412.80521</v>
      </c>
      <c r="K22" s="10">
        <f t="shared" si="13"/>
        <v>81216.93326</v>
      </c>
      <c r="L22" s="10">
        <f t="shared" si="13"/>
        <v>82029.10259</v>
      </c>
      <c r="M22" s="10">
        <f t="shared" si="13"/>
        <v>82849.39362</v>
      </c>
      <c r="N22" s="10">
        <f t="shared" si="13"/>
        <v>83677.88756</v>
      </c>
      <c r="O22" s="10">
        <f t="shared" si="13"/>
        <v>84514.66643</v>
      </c>
      <c r="P22" s="10">
        <f t="shared" si="13"/>
        <v>85359.8131</v>
      </c>
      <c r="Q22" s="10">
        <f t="shared" si="13"/>
        <v>86213.41123</v>
      </c>
      <c r="R22" s="10">
        <f t="shared" si="13"/>
        <v>87075.54534</v>
      </c>
      <c r="S22" s="10">
        <f t="shared" si="13"/>
        <v>87946.30079</v>
      </c>
    </row>
    <row r="23">
      <c r="A23" s="5" t="str">
        <f t="shared" si="11"/>
        <v>heels</v>
      </c>
      <c r="B23" s="10">
        <f t="shared" si="12"/>
        <v>26250</v>
      </c>
      <c r="C23" s="10">
        <f t="shared" ref="C23:S23" si="14">B23+C5-C14</f>
        <v>52762.5</v>
      </c>
      <c r="D23" s="10">
        <f t="shared" si="14"/>
        <v>79540.125</v>
      </c>
      <c r="E23" s="10">
        <f t="shared" si="14"/>
        <v>80335.52625</v>
      </c>
      <c r="F23" s="10">
        <f t="shared" si="14"/>
        <v>81138.88151</v>
      </c>
      <c r="G23" s="10">
        <f t="shared" si="14"/>
        <v>81950.27033</v>
      </c>
      <c r="H23" s="10">
        <f t="shared" si="14"/>
        <v>82769.77303</v>
      </c>
      <c r="I23" s="10">
        <f t="shared" si="14"/>
        <v>83597.47076</v>
      </c>
      <c r="J23" s="10">
        <f t="shared" si="14"/>
        <v>84433.44547</v>
      </c>
      <c r="K23" s="10">
        <f t="shared" si="14"/>
        <v>85277.77992</v>
      </c>
      <c r="L23" s="10">
        <f t="shared" si="14"/>
        <v>86130.55772</v>
      </c>
      <c r="M23" s="10">
        <f t="shared" si="14"/>
        <v>86991.8633</v>
      </c>
      <c r="N23" s="10">
        <f t="shared" si="14"/>
        <v>87861.78193</v>
      </c>
      <c r="O23" s="10">
        <f t="shared" si="14"/>
        <v>88740.39975</v>
      </c>
      <c r="P23" s="10">
        <f t="shared" si="14"/>
        <v>89627.80375</v>
      </c>
      <c r="Q23" s="10">
        <f t="shared" si="14"/>
        <v>90524.08179</v>
      </c>
      <c r="R23" s="10">
        <f t="shared" si="14"/>
        <v>91429.32261</v>
      </c>
      <c r="S23" s="10">
        <f t="shared" si="14"/>
        <v>92343.61583</v>
      </c>
    </row>
    <row r="24">
      <c r="A24" s="5" t="str">
        <f t="shared" si="11"/>
        <v>slippers</v>
      </c>
      <c r="B24" s="10">
        <f t="shared" si="12"/>
        <v>0</v>
      </c>
      <c r="C24" s="10">
        <f t="shared" ref="C24:S24" si="15">B24+C6-C15</f>
        <v>0</v>
      </c>
      <c r="D24" s="10">
        <f t="shared" si="15"/>
        <v>0</v>
      </c>
      <c r="E24" s="10">
        <f t="shared" si="15"/>
        <v>0</v>
      </c>
      <c r="F24" s="10">
        <f t="shared" si="15"/>
        <v>0</v>
      </c>
      <c r="G24" s="10">
        <f t="shared" si="15"/>
        <v>0</v>
      </c>
      <c r="H24" s="10">
        <f t="shared" si="15"/>
        <v>0</v>
      </c>
      <c r="I24" s="10">
        <f t="shared" si="15"/>
        <v>0</v>
      </c>
      <c r="J24" s="10">
        <f t="shared" si="15"/>
        <v>0</v>
      </c>
      <c r="K24" s="10">
        <f t="shared" si="15"/>
        <v>0</v>
      </c>
      <c r="L24" s="10">
        <f t="shared" si="15"/>
        <v>0</v>
      </c>
      <c r="M24" s="10">
        <f t="shared" si="15"/>
        <v>0</v>
      </c>
      <c r="N24" s="10">
        <f t="shared" si="15"/>
        <v>0</v>
      </c>
      <c r="O24" s="10">
        <f t="shared" si="15"/>
        <v>0</v>
      </c>
      <c r="P24" s="10">
        <f t="shared" si="15"/>
        <v>0</v>
      </c>
      <c r="Q24" s="10">
        <f t="shared" si="15"/>
        <v>0</v>
      </c>
      <c r="R24" s="10">
        <f t="shared" si="15"/>
        <v>0</v>
      </c>
      <c r="S24" s="10">
        <f t="shared" si="15"/>
        <v>0</v>
      </c>
    </row>
    <row r="25">
      <c r="A25" s="5" t="str">
        <f t="shared" si="11"/>
        <v>bellies</v>
      </c>
      <c r="B25" s="10">
        <f t="shared" si="12"/>
        <v>0</v>
      </c>
      <c r="C25" s="10">
        <f t="shared" ref="C25:S25" si="16">B25+C7-C16</f>
        <v>0</v>
      </c>
      <c r="D25" s="10">
        <f t="shared" si="16"/>
        <v>0</v>
      </c>
      <c r="E25" s="10">
        <f t="shared" si="16"/>
        <v>0</v>
      </c>
      <c r="F25" s="10">
        <f t="shared" si="16"/>
        <v>0</v>
      </c>
      <c r="G25" s="10">
        <f t="shared" si="16"/>
        <v>0</v>
      </c>
      <c r="H25" s="10">
        <f t="shared" si="16"/>
        <v>0</v>
      </c>
      <c r="I25" s="10">
        <f t="shared" si="16"/>
        <v>0</v>
      </c>
      <c r="J25" s="10">
        <f t="shared" si="16"/>
        <v>0</v>
      </c>
      <c r="K25" s="10">
        <f t="shared" si="16"/>
        <v>0</v>
      </c>
      <c r="L25" s="10">
        <f t="shared" si="16"/>
        <v>0</v>
      </c>
      <c r="M25" s="10">
        <f t="shared" si="16"/>
        <v>0</v>
      </c>
      <c r="N25" s="10">
        <f t="shared" si="16"/>
        <v>0</v>
      </c>
      <c r="O25" s="10">
        <f t="shared" si="16"/>
        <v>0</v>
      </c>
      <c r="P25" s="10">
        <f t="shared" si="16"/>
        <v>0</v>
      </c>
      <c r="Q25" s="10">
        <f t="shared" si="16"/>
        <v>0</v>
      </c>
      <c r="R25" s="10">
        <f t="shared" si="16"/>
        <v>0</v>
      </c>
      <c r="S25" s="10">
        <f t="shared" si="16"/>
        <v>0</v>
      </c>
    </row>
    <row r="26">
      <c r="A26" s="5" t="str">
        <f t="shared" si="11"/>
        <v>sport shoes</v>
      </c>
      <c r="B26" s="10">
        <f t="shared" si="12"/>
        <v>81000</v>
      </c>
      <c r="C26" s="10">
        <f t="shared" ref="C26:S26" si="17">B26+C8-C17</f>
        <v>163215</v>
      </c>
      <c r="D26" s="10">
        <f t="shared" si="17"/>
        <v>246663.225</v>
      </c>
      <c r="E26" s="10">
        <f t="shared" si="17"/>
        <v>331363.1734</v>
      </c>
      <c r="F26" s="10">
        <f t="shared" si="17"/>
        <v>336333.621</v>
      </c>
      <c r="G26" s="10">
        <f t="shared" si="17"/>
        <v>341378.6253</v>
      </c>
      <c r="H26" s="10">
        <f t="shared" si="17"/>
        <v>346499.3047</v>
      </c>
      <c r="I26" s="10">
        <f t="shared" si="17"/>
        <v>351696.7942</v>
      </c>
      <c r="J26" s="10">
        <f t="shared" si="17"/>
        <v>356972.2462</v>
      </c>
      <c r="K26" s="10">
        <f t="shared" si="17"/>
        <v>362326.8298</v>
      </c>
      <c r="L26" s="10">
        <f t="shared" si="17"/>
        <v>367761.7323</v>
      </c>
      <c r="M26" s="10">
        <f t="shared" si="17"/>
        <v>373278.1583</v>
      </c>
      <c r="N26" s="10">
        <f t="shared" si="17"/>
        <v>378877.3307</v>
      </c>
      <c r="O26" s="10">
        <f t="shared" si="17"/>
        <v>384560.4906</v>
      </c>
      <c r="P26" s="10">
        <f t="shared" si="17"/>
        <v>390328.898</v>
      </c>
      <c r="Q26" s="10">
        <f t="shared" si="17"/>
        <v>396183.8314</v>
      </c>
      <c r="R26" s="10">
        <f t="shared" si="17"/>
        <v>402126.5889</v>
      </c>
      <c r="S26" s="10">
        <f t="shared" si="17"/>
        <v>408158.4877</v>
      </c>
    </row>
    <row r="27">
      <c r="A27" s="5" t="s">
        <v>49</v>
      </c>
      <c r="B27" s="10">
        <f t="shared" ref="B27:S27" si="18">SUM(B21:B26)</f>
        <v>156250</v>
      </c>
      <c r="C27" s="10">
        <f t="shared" si="18"/>
        <v>290347.5</v>
      </c>
      <c r="D27" s="10">
        <f t="shared" si="18"/>
        <v>426196.45</v>
      </c>
      <c r="E27" s="10">
        <f t="shared" si="18"/>
        <v>512570.5276</v>
      </c>
      <c r="F27" s="10">
        <f t="shared" si="18"/>
        <v>519231.2398</v>
      </c>
      <c r="G27" s="10">
        <f t="shared" si="18"/>
        <v>525982.8022</v>
      </c>
      <c r="H27" s="10">
        <f t="shared" si="18"/>
        <v>532826.4932</v>
      </c>
      <c r="I27" s="10">
        <f t="shared" si="18"/>
        <v>539763.6093</v>
      </c>
      <c r="J27" s="10">
        <f t="shared" si="18"/>
        <v>546795.4659</v>
      </c>
      <c r="K27" s="10">
        <f t="shared" si="18"/>
        <v>553923.3969</v>
      </c>
      <c r="L27" s="10">
        <f t="shared" si="18"/>
        <v>561148.7558</v>
      </c>
      <c r="M27" s="10">
        <f t="shared" si="18"/>
        <v>568472.9152</v>
      </c>
      <c r="N27" s="10">
        <f t="shared" si="18"/>
        <v>575897.2676</v>
      </c>
      <c r="O27" s="10">
        <f t="shared" si="18"/>
        <v>583423.2256</v>
      </c>
      <c r="P27" s="10">
        <f t="shared" si="18"/>
        <v>591052.222</v>
      </c>
      <c r="Q27" s="10">
        <f t="shared" si="18"/>
        <v>598785.7102</v>
      </c>
      <c r="R27" s="10">
        <f t="shared" si="18"/>
        <v>606625.1645</v>
      </c>
      <c r="S27" s="10">
        <f t="shared" si="18"/>
        <v>614572.0805</v>
      </c>
    </row>
    <row r="28">
      <c r="A28" s="5"/>
      <c r="B28" s="5"/>
      <c r="C28" s="5"/>
      <c r="D28" s="5"/>
      <c r="E28" s="5"/>
      <c r="F28" s="5"/>
      <c r="G28" s="5"/>
      <c r="H28" s="5"/>
      <c r="I28" s="5"/>
      <c r="J28" s="5"/>
      <c r="K28" s="5"/>
      <c r="L28" s="5"/>
      <c r="M28" s="5"/>
      <c r="N28" s="5"/>
      <c r="O28" s="5"/>
      <c r="P28" s="5"/>
      <c r="Q28" s="5"/>
      <c r="R28" s="5"/>
      <c r="S28" s="5"/>
    </row>
    <row r="29">
      <c r="A29" s="5"/>
      <c r="B29" s="5"/>
      <c r="C29" s="5"/>
      <c r="D29" s="5"/>
      <c r="E29" s="5"/>
      <c r="F29" s="5"/>
      <c r="G29" s="5"/>
      <c r="H29" s="5"/>
      <c r="I29" s="5"/>
      <c r="J29" s="5"/>
      <c r="K29" s="5"/>
      <c r="L29" s="5"/>
      <c r="M29" s="5"/>
      <c r="N29" s="5"/>
      <c r="O29" s="5"/>
      <c r="P29" s="5"/>
      <c r="Q29" s="5"/>
      <c r="R29" s="5"/>
      <c r="S29" s="5"/>
    </row>
    <row r="30">
      <c r="A30" s="5"/>
      <c r="B30" s="5"/>
      <c r="C30" s="5"/>
      <c r="D30" s="5"/>
      <c r="E30" s="5"/>
      <c r="F30" s="5"/>
      <c r="G30" s="5"/>
      <c r="H30" s="5"/>
      <c r="I30" s="5"/>
      <c r="J30" s="5"/>
      <c r="K30" s="5"/>
      <c r="L30" s="5"/>
      <c r="M30" s="5"/>
      <c r="N30" s="5"/>
      <c r="O30" s="5"/>
      <c r="P30" s="5"/>
      <c r="Q30" s="5"/>
      <c r="R30" s="5"/>
      <c r="S30" s="5"/>
    </row>
    <row r="31">
      <c r="A31" s="5"/>
      <c r="B31" s="5"/>
      <c r="C31" s="5"/>
      <c r="D31" s="5"/>
      <c r="E31" s="5"/>
      <c r="F31" s="5"/>
      <c r="G31" s="5"/>
      <c r="H31" s="5"/>
      <c r="I31" s="5"/>
      <c r="J31" s="5"/>
      <c r="K31" s="5"/>
      <c r="L31" s="5"/>
      <c r="M31" s="5"/>
      <c r="N31" s="5"/>
      <c r="O31" s="5"/>
      <c r="P31" s="5"/>
      <c r="Q31" s="5"/>
      <c r="R31" s="5"/>
      <c r="S31" s="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50</v>
      </c>
      <c r="B2" s="5"/>
      <c r="C2" s="5"/>
      <c r="D2" s="5"/>
      <c r="E2" s="5"/>
      <c r="F2" s="5"/>
      <c r="G2" s="5"/>
      <c r="H2" s="5"/>
      <c r="I2" s="5"/>
      <c r="J2" s="5"/>
      <c r="K2" s="5"/>
      <c r="L2" s="5"/>
      <c r="M2" s="5"/>
      <c r="N2" s="5"/>
      <c r="O2" s="5"/>
      <c r="P2" s="5"/>
      <c r="Q2" s="5"/>
      <c r="R2" s="5"/>
      <c r="S2" s="5"/>
    </row>
    <row r="3">
      <c r="A3" s="5" t="str">
        <f>Assumptions!A2</f>
        <v>Sandals</v>
      </c>
      <c r="B3" s="6">
        <v>0.0</v>
      </c>
      <c r="C3" s="6">
        <f t="shared" ref="C3:S3" si="1">B19</f>
        <v>10</v>
      </c>
      <c r="D3" s="9">
        <f t="shared" si="1"/>
        <v>20.05</v>
      </c>
      <c r="E3" s="9">
        <f t="shared" si="1"/>
        <v>30.15025</v>
      </c>
      <c r="F3" s="9">
        <f t="shared" si="1"/>
        <v>40.30100125</v>
      </c>
      <c r="G3" s="9">
        <f t="shared" si="1"/>
        <v>50.50250626</v>
      </c>
      <c r="H3" s="9">
        <f t="shared" si="1"/>
        <v>60.75501879</v>
      </c>
      <c r="I3" s="9">
        <f t="shared" si="1"/>
        <v>71.05879388</v>
      </c>
      <c r="J3" s="9">
        <f t="shared" si="1"/>
        <v>81.41408785</v>
      </c>
      <c r="K3" s="9">
        <f t="shared" si="1"/>
        <v>91.82115829</v>
      </c>
      <c r="L3" s="9">
        <f t="shared" si="1"/>
        <v>102.2802641</v>
      </c>
      <c r="M3" s="9">
        <f t="shared" si="1"/>
        <v>112.7916654</v>
      </c>
      <c r="N3" s="9">
        <f t="shared" si="1"/>
        <v>123.3556237</v>
      </c>
      <c r="O3" s="9">
        <f t="shared" si="1"/>
        <v>133.9724018</v>
      </c>
      <c r="P3" s="9">
        <f t="shared" si="1"/>
        <v>144.6422639</v>
      </c>
      <c r="Q3" s="9">
        <f t="shared" si="1"/>
        <v>155.3654752</v>
      </c>
      <c r="R3" s="9">
        <f t="shared" si="1"/>
        <v>166.1423026</v>
      </c>
      <c r="S3" s="9">
        <f t="shared" si="1"/>
        <v>176.9730141</v>
      </c>
    </row>
    <row r="4">
      <c r="A4" s="5" t="str">
        <f>Assumptions!A3</f>
        <v>Party Shoes</v>
      </c>
      <c r="B4" s="6">
        <v>0.0</v>
      </c>
      <c r="C4" s="6">
        <f t="shared" ref="C4:S4" si="2">B20</f>
        <v>7</v>
      </c>
      <c r="D4" s="9">
        <f t="shared" si="2"/>
        <v>14.07</v>
      </c>
      <c r="E4" s="9">
        <f t="shared" si="2"/>
        <v>21.2107</v>
      </c>
      <c r="F4" s="9">
        <f t="shared" si="2"/>
        <v>28.422807</v>
      </c>
      <c r="G4" s="9">
        <f t="shared" si="2"/>
        <v>35.70703507</v>
      </c>
      <c r="H4" s="9">
        <f t="shared" si="2"/>
        <v>43.06410542</v>
      </c>
      <c r="I4" s="9">
        <f t="shared" si="2"/>
        <v>50.49474647</v>
      </c>
      <c r="J4" s="9">
        <f t="shared" si="2"/>
        <v>57.99969394</v>
      </c>
      <c r="K4" s="9">
        <f t="shared" si="2"/>
        <v>65.57969088</v>
      </c>
      <c r="L4" s="9">
        <f t="shared" si="2"/>
        <v>73.23548779</v>
      </c>
      <c r="M4" s="9">
        <f t="shared" si="2"/>
        <v>80.96784267</v>
      </c>
      <c r="N4" s="9">
        <f t="shared" si="2"/>
        <v>88.77752109</v>
      </c>
      <c r="O4" s="9">
        <f t="shared" si="2"/>
        <v>96.6652963</v>
      </c>
      <c r="P4" s="9">
        <f t="shared" si="2"/>
        <v>104.6319493</v>
      </c>
      <c r="Q4" s="9">
        <f t="shared" si="2"/>
        <v>112.6782688</v>
      </c>
      <c r="R4" s="9">
        <f t="shared" si="2"/>
        <v>120.8050514</v>
      </c>
      <c r="S4" s="9">
        <f t="shared" si="2"/>
        <v>129.013102</v>
      </c>
    </row>
    <row r="5">
      <c r="A5" s="5" t="str">
        <f>Assumptions!A4</f>
        <v>heels</v>
      </c>
      <c r="B5" s="6">
        <v>0.0</v>
      </c>
      <c r="C5" s="6">
        <f t="shared" ref="C5:S5" si="3">B21</f>
        <v>0</v>
      </c>
      <c r="D5" s="9">
        <f t="shared" si="3"/>
        <v>0.0375</v>
      </c>
      <c r="E5" s="9">
        <f t="shared" si="3"/>
        <v>0.11315625</v>
      </c>
      <c r="F5" s="9">
        <f t="shared" si="3"/>
        <v>0.2276336719</v>
      </c>
      <c r="G5" s="9">
        <f t="shared" si="3"/>
        <v>0.3816059619</v>
      </c>
      <c r="H5" s="9">
        <f t="shared" si="3"/>
        <v>0.5757556945</v>
      </c>
      <c r="I5" s="9">
        <f t="shared" si="3"/>
        <v>0.810774427</v>
      </c>
      <c r="J5" s="9">
        <f t="shared" si="3"/>
        <v>1.087362806</v>
      </c>
      <c r="K5" s="9">
        <f t="shared" si="3"/>
        <v>1.406230673</v>
      </c>
      <c r="L5" s="9">
        <f t="shared" si="3"/>
        <v>1.768097175</v>
      </c>
      <c r="M5" s="9">
        <f t="shared" si="3"/>
        <v>2.173690874</v>
      </c>
      <c r="N5" s="9">
        <f t="shared" si="3"/>
        <v>2.623749856</v>
      </c>
      <c r="O5" s="9">
        <f t="shared" si="3"/>
        <v>3.119021843</v>
      </c>
      <c r="P5" s="9">
        <f t="shared" si="3"/>
        <v>3.660264308</v>
      </c>
      <c r="Q5" s="9">
        <f t="shared" si="3"/>
        <v>4.24824459</v>
      </c>
      <c r="R5" s="9">
        <f t="shared" si="3"/>
        <v>4.883740007</v>
      </c>
      <c r="S5" s="9">
        <f t="shared" si="3"/>
        <v>5.567537976</v>
      </c>
    </row>
    <row r="6">
      <c r="A6" s="5" t="str">
        <f>Assumptions!A5</f>
        <v>slippers</v>
      </c>
      <c r="B6" s="6">
        <v>0.0</v>
      </c>
      <c r="C6" s="6">
        <f t="shared" ref="C6:S6" si="4">B22</f>
        <v>1</v>
      </c>
      <c r="D6" s="9">
        <f t="shared" si="4"/>
        <v>2.78</v>
      </c>
      <c r="E6" s="9">
        <f t="shared" si="4"/>
        <v>5.3934</v>
      </c>
      <c r="F6" s="9">
        <f t="shared" si="4"/>
        <v>8.896402</v>
      </c>
      <c r="G6" s="9">
        <f t="shared" si="4"/>
        <v>13.34814206</v>
      </c>
      <c r="H6" s="9">
        <f t="shared" si="4"/>
        <v>18.81082824</v>
      </c>
      <c r="I6" s="9">
        <f t="shared" si="4"/>
        <v>25.34988469</v>
      </c>
      <c r="J6" s="9">
        <f t="shared" si="4"/>
        <v>33.03410209</v>
      </c>
      <c r="K6" s="9">
        <f t="shared" si="4"/>
        <v>41.93579484</v>
      </c>
      <c r="L6" s="9">
        <f t="shared" si="4"/>
        <v>52.13096517</v>
      </c>
      <c r="M6" s="9">
        <f t="shared" si="4"/>
        <v>63.69947447</v>
      </c>
      <c r="N6" s="9">
        <f t="shared" si="4"/>
        <v>76.72522226</v>
      </c>
      <c r="O6" s="9">
        <f t="shared" si="4"/>
        <v>91.29633303</v>
      </c>
      <c r="P6" s="9">
        <f t="shared" si="4"/>
        <v>107.5053513</v>
      </c>
      <c r="Q6" s="9">
        <f t="shared" si="4"/>
        <v>125.4494452</v>
      </c>
      <c r="R6" s="9">
        <f t="shared" si="4"/>
        <v>145.2306193</v>
      </c>
      <c r="S6" s="9">
        <f t="shared" si="4"/>
        <v>166.9559362</v>
      </c>
    </row>
    <row r="7">
      <c r="A7" s="5" t="str">
        <f>Assumptions!A6</f>
        <v>bellies</v>
      </c>
      <c r="B7" s="6">
        <v>0.0</v>
      </c>
      <c r="C7" s="6">
        <f t="shared" ref="C7:S7" si="5">B23</f>
        <v>3</v>
      </c>
      <c r="D7" s="9">
        <f t="shared" si="5"/>
        <v>6.275</v>
      </c>
      <c r="E7" s="9">
        <f t="shared" si="5"/>
        <v>9.837875</v>
      </c>
      <c r="F7" s="9">
        <f t="shared" si="5"/>
        <v>13.70200188</v>
      </c>
      <c r="G7" s="9">
        <f t="shared" si="5"/>
        <v>17.88127732</v>
      </c>
      <c r="H7" s="9">
        <f t="shared" si="5"/>
        <v>22.39013642</v>
      </c>
      <c r="I7" s="9">
        <f t="shared" si="5"/>
        <v>27.2435718</v>
      </c>
      <c r="J7" s="9">
        <f t="shared" si="5"/>
        <v>32.45715354</v>
      </c>
      <c r="K7" s="9">
        <f t="shared" si="5"/>
        <v>38.04704958</v>
      </c>
      <c r="L7" s="9">
        <f t="shared" si="5"/>
        <v>44.03004705</v>
      </c>
      <c r="M7" s="9">
        <f t="shared" si="5"/>
        <v>50.42357409</v>
      </c>
      <c r="N7" s="9">
        <f t="shared" si="5"/>
        <v>57.24572258</v>
      </c>
      <c r="O7" s="9">
        <f t="shared" si="5"/>
        <v>64.51527155</v>
      </c>
      <c r="P7" s="9">
        <f t="shared" si="5"/>
        <v>72.25171143</v>
      </c>
      <c r="Q7" s="9">
        <f t="shared" si="5"/>
        <v>80.47526905</v>
      </c>
      <c r="R7" s="9">
        <f t="shared" si="5"/>
        <v>89.20693355</v>
      </c>
      <c r="S7" s="9">
        <f t="shared" si="5"/>
        <v>98.46848315</v>
      </c>
    </row>
    <row r="8">
      <c r="A8" s="5" t="str">
        <f>Assumptions!A7</f>
        <v>sport shoes</v>
      </c>
      <c r="B8" s="6">
        <v>0.0</v>
      </c>
      <c r="C8" s="6">
        <f t="shared" ref="C8:S8" si="6">B24</f>
        <v>13</v>
      </c>
      <c r="D8" s="9">
        <f t="shared" si="6"/>
        <v>25.875</v>
      </c>
      <c r="E8" s="9">
        <f t="shared" si="6"/>
        <v>38.615125</v>
      </c>
      <c r="F8" s="9">
        <f t="shared" si="6"/>
        <v>51.21015188</v>
      </c>
      <c r="G8" s="9">
        <f t="shared" si="6"/>
        <v>63.64949915</v>
      </c>
      <c r="H8" s="9">
        <f t="shared" si="6"/>
        <v>75.92221652</v>
      </c>
      <c r="I8" s="9">
        <f t="shared" si="6"/>
        <v>88.01697401</v>
      </c>
      <c r="J8" s="9">
        <f t="shared" si="6"/>
        <v>99.92205097</v>
      </c>
      <c r="K8" s="9">
        <f t="shared" si="6"/>
        <v>111.6253246</v>
      </c>
      <c r="L8" s="9">
        <f t="shared" si="6"/>
        <v>123.1142585</v>
      </c>
      <c r="M8" s="9">
        <f t="shared" si="6"/>
        <v>134.3758902</v>
      </c>
      <c r="N8" s="9">
        <f t="shared" si="6"/>
        <v>145.3968193</v>
      </c>
      <c r="O8" s="9">
        <f t="shared" si="6"/>
        <v>156.1631947</v>
      </c>
      <c r="P8" s="9">
        <f t="shared" si="6"/>
        <v>166.6607012</v>
      </c>
      <c r="Q8" s="9">
        <f t="shared" si="6"/>
        <v>176.8745468</v>
      </c>
      <c r="R8" s="9">
        <f t="shared" si="6"/>
        <v>186.7894485</v>
      </c>
      <c r="S8" s="9">
        <f t="shared" si="6"/>
        <v>196.3896183</v>
      </c>
    </row>
    <row r="9">
      <c r="A9" s="5"/>
      <c r="B9" s="5"/>
      <c r="C9" s="5"/>
      <c r="D9" s="5"/>
      <c r="E9" s="5"/>
      <c r="F9" s="5"/>
      <c r="G9" s="5"/>
      <c r="H9" s="5"/>
      <c r="I9" s="5"/>
      <c r="J9" s="5"/>
      <c r="K9" s="5"/>
      <c r="L9" s="5"/>
      <c r="M9" s="5"/>
      <c r="N9" s="5"/>
      <c r="O9" s="5"/>
      <c r="P9" s="5"/>
      <c r="Q9" s="5"/>
      <c r="R9" s="5"/>
      <c r="S9" s="5"/>
    </row>
    <row r="10">
      <c r="A10" s="5" t="s">
        <v>51</v>
      </c>
      <c r="B10" s="5"/>
      <c r="C10" s="5"/>
      <c r="D10" s="5"/>
      <c r="E10" s="5"/>
      <c r="F10" s="5"/>
      <c r="G10" s="5"/>
      <c r="H10" s="5"/>
      <c r="I10" s="5"/>
      <c r="J10" s="5"/>
      <c r="K10" s="5"/>
      <c r="L10" s="5"/>
      <c r="M10" s="5"/>
      <c r="N10" s="5"/>
      <c r="O10" s="5"/>
      <c r="P10" s="5"/>
      <c r="Q10" s="5"/>
      <c r="R10" s="5"/>
      <c r="S10" s="5"/>
    </row>
    <row r="11">
      <c r="A11" s="5" t="str">
        <f t="shared" ref="A11:A16" si="7">A3</f>
        <v>Sandals</v>
      </c>
      <c r="B11" s="6">
        <f>'Calcs-1'!B11-'Calcs-1'!B3</f>
        <v>10</v>
      </c>
      <c r="C11" s="9">
        <f>'Calcs-1'!C11-'Calcs-1'!C3</f>
        <v>10.05</v>
      </c>
      <c r="D11" s="9">
        <f>'Calcs-1'!D11-'Calcs-1'!D3</f>
        <v>10.10025</v>
      </c>
      <c r="E11" s="9">
        <f>'Calcs-1'!E11-'Calcs-1'!E3</f>
        <v>10.15075125</v>
      </c>
      <c r="F11" s="9">
        <f>'Calcs-1'!F11-'Calcs-1'!F3</f>
        <v>10.20150501</v>
      </c>
      <c r="G11" s="9">
        <f>'Calcs-1'!G11-'Calcs-1'!G3</f>
        <v>10.25251253</v>
      </c>
      <c r="H11" s="9">
        <f>'Calcs-1'!H11-'Calcs-1'!H3</f>
        <v>10.30377509</v>
      </c>
      <c r="I11" s="9">
        <f>'Calcs-1'!I11-'Calcs-1'!I3</f>
        <v>10.35529397</v>
      </c>
      <c r="J11" s="9">
        <f>'Calcs-1'!J11-'Calcs-1'!J3</f>
        <v>10.40707044</v>
      </c>
      <c r="K11" s="9">
        <f>'Calcs-1'!K11-'Calcs-1'!K3</f>
        <v>10.45910579</v>
      </c>
      <c r="L11" s="9">
        <f>'Calcs-1'!L11-'Calcs-1'!L3</f>
        <v>10.51140132</v>
      </c>
      <c r="M11" s="9">
        <f>'Calcs-1'!M11-'Calcs-1'!M3</f>
        <v>10.56395833</v>
      </c>
      <c r="N11" s="9">
        <f>'Calcs-1'!N11-'Calcs-1'!N3</f>
        <v>10.61677812</v>
      </c>
      <c r="O11" s="9">
        <f>'Calcs-1'!O11-'Calcs-1'!O3</f>
        <v>10.66986201</v>
      </c>
      <c r="P11" s="9">
        <f>'Calcs-1'!P11-'Calcs-1'!P3</f>
        <v>10.72321132</v>
      </c>
      <c r="Q11" s="9">
        <f>'Calcs-1'!Q11-'Calcs-1'!Q3</f>
        <v>10.77682738</v>
      </c>
      <c r="R11" s="9">
        <f>'Calcs-1'!R11-'Calcs-1'!R3</f>
        <v>10.83071151</v>
      </c>
      <c r="S11" s="9">
        <f>'Calcs-1'!S11-'Calcs-1'!S3</f>
        <v>10.88486507</v>
      </c>
    </row>
    <row r="12">
      <c r="A12" s="5" t="str">
        <f t="shared" si="7"/>
        <v>Party Shoes</v>
      </c>
      <c r="B12" s="6">
        <f>'Calcs-1'!B12-'Calcs-1'!B4</f>
        <v>7</v>
      </c>
      <c r="C12" s="9">
        <f>'Calcs-1'!C12-'Calcs-1'!C4</f>
        <v>7.07</v>
      </c>
      <c r="D12" s="9">
        <f>'Calcs-1'!D12-'Calcs-1'!D4</f>
        <v>7.1407</v>
      </c>
      <c r="E12" s="9">
        <f>'Calcs-1'!E12-'Calcs-1'!E4</f>
        <v>7.212107</v>
      </c>
      <c r="F12" s="9">
        <f>'Calcs-1'!F12-'Calcs-1'!F4</f>
        <v>7.28422807</v>
      </c>
      <c r="G12" s="9">
        <f>'Calcs-1'!G12-'Calcs-1'!G4</f>
        <v>7.357070351</v>
      </c>
      <c r="H12" s="9">
        <f>'Calcs-1'!H12-'Calcs-1'!H4</f>
        <v>7.430641054</v>
      </c>
      <c r="I12" s="9">
        <f>'Calcs-1'!I12-'Calcs-1'!I4</f>
        <v>7.504947465</v>
      </c>
      <c r="J12" s="9">
        <f>'Calcs-1'!J12-'Calcs-1'!J4</f>
        <v>7.579996939</v>
      </c>
      <c r="K12" s="9">
        <f>'Calcs-1'!K12-'Calcs-1'!K4</f>
        <v>7.655796909</v>
      </c>
      <c r="L12" s="9">
        <f>'Calcs-1'!L12-'Calcs-1'!L4</f>
        <v>7.732354878</v>
      </c>
      <c r="M12" s="9">
        <f>'Calcs-1'!M12-'Calcs-1'!M4</f>
        <v>7.809678427</v>
      </c>
      <c r="N12" s="9">
        <f>'Calcs-1'!N12-'Calcs-1'!N4</f>
        <v>7.887775211</v>
      </c>
      <c r="O12" s="9">
        <f>'Calcs-1'!O12-'Calcs-1'!O4</f>
        <v>7.966652963</v>
      </c>
      <c r="P12" s="9">
        <f>'Calcs-1'!P12-'Calcs-1'!P4</f>
        <v>8.046319493</v>
      </c>
      <c r="Q12" s="9">
        <f>'Calcs-1'!Q12-'Calcs-1'!Q4</f>
        <v>8.126782688</v>
      </c>
      <c r="R12" s="9">
        <f>'Calcs-1'!R12-'Calcs-1'!R4</f>
        <v>8.208050514</v>
      </c>
      <c r="S12" s="9">
        <f>'Calcs-1'!S12-'Calcs-1'!S4</f>
        <v>8.29013102</v>
      </c>
    </row>
    <row r="13">
      <c r="A13" s="5" t="str">
        <f t="shared" si="7"/>
        <v>heels</v>
      </c>
      <c r="B13" s="6">
        <f>'Calcs-1'!B13-'Calcs-1'!B5</f>
        <v>0</v>
      </c>
      <c r="C13" s="9">
        <f>'Calcs-1'!C13-'Calcs-1'!C5</f>
        <v>0.0375</v>
      </c>
      <c r="D13" s="9">
        <f>'Calcs-1'!D13-'Calcs-1'!D5</f>
        <v>0.07565625</v>
      </c>
      <c r="E13" s="9">
        <f>'Calcs-1'!E13-'Calcs-1'!E5</f>
        <v>0.1144774219</v>
      </c>
      <c r="F13" s="9">
        <f>'Calcs-1'!F13-'Calcs-1'!F5</f>
        <v>0.15397229</v>
      </c>
      <c r="G13" s="9">
        <f>'Calcs-1'!G13-'Calcs-1'!G5</f>
        <v>0.1941497326</v>
      </c>
      <c r="H13" s="9">
        <f>'Calcs-1'!H13-'Calcs-1'!H5</f>
        <v>0.2350187325</v>
      </c>
      <c r="I13" s="9">
        <f>'Calcs-1'!I13-'Calcs-1'!I5</f>
        <v>0.2765883786</v>
      </c>
      <c r="J13" s="9">
        <f>'Calcs-1'!J13-'Calcs-1'!J5</f>
        <v>0.3188678671</v>
      </c>
      <c r="K13" s="9">
        <f>'Calcs-1'!K13-'Calcs-1'!K5</f>
        <v>0.3618665026</v>
      </c>
      <c r="L13" s="9">
        <f>'Calcs-1'!L13-'Calcs-1'!L5</f>
        <v>0.4055936991</v>
      </c>
      <c r="M13" s="9">
        <f>'Calcs-1'!M13-'Calcs-1'!M5</f>
        <v>0.4500589816</v>
      </c>
      <c r="N13" s="9">
        <f>'Calcs-1'!N13-'Calcs-1'!N5</f>
        <v>0.4952719869</v>
      </c>
      <c r="O13" s="9">
        <f>'Calcs-1'!O13-'Calcs-1'!O5</f>
        <v>0.5412424654</v>
      </c>
      <c r="P13" s="9">
        <f>'Calcs-1'!P13-'Calcs-1'!P5</f>
        <v>0.587980282</v>
      </c>
      <c r="Q13" s="9">
        <f>'Calcs-1'!Q13-'Calcs-1'!Q5</f>
        <v>0.6354954171</v>
      </c>
      <c r="R13" s="9">
        <f>'Calcs-1'!R13-'Calcs-1'!R5</f>
        <v>0.6837979685</v>
      </c>
      <c r="S13" s="9">
        <f>'Calcs-1'!S13-'Calcs-1'!S5</f>
        <v>0.7328981525</v>
      </c>
    </row>
    <row r="14">
      <c r="A14" s="5" t="str">
        <f t="shared" si="7"/>
        <v>slippers</v>
      </c>
      <c r="B14" s="6">
        <f>'Calcs-1'!B14-'Calcs-1'!B6</f>
        <v>1</v>
      </c>
      <c r="C14" s="9">
        <f>'Calcs-1'!C14-'Calcs-1'!C6</f>
        <v>1.78</v>
      </c>
      <c r="D14" s="9">
        <f>'Calcs-1'!D14-'Calcs-1'!D6</f>
        <v>2.6134</v>
      </c>
      <c r="E14" s="9">
        <f>'Calcs-1'!E14-'Calcs-1'!E6</f>
        <v>3.503002</v>
      </c>
      <c r="F14" s="9">
        <f>'Calcs-1'!F14-'Calcs-1'!F6</f>
        <v>4.45174006</v>
      </c>
      <c r="G14" s="9">
        <f>'Calcs-1'!G14-'Calcs-1'!G6</f>
        <v>5.462686182</v>
      </c>
      <c r="H14" s="9">
        <f>'Calcs-1'!H14-'Calcs-1'!H6</f>
        <v>6.539056444</v>
      </c>
      <c r="I14" s="9">
        <f>'Calcs-1'!I14-'Calcs-1'!I6</f>
        <v>7.684217401</v>
      </c>
      <c r="J14" s="9">
        <f>'Calcs-1'!J14-'Calcs-1'!J6</f>
        <v>8.901692758</v>
      </c>
      <c r="K14" s="9">
        <f>'Calcs-1'!K14-'Calcs-1'!K6</f>
        <v>10.19517033</v>
      </c>
      <c r="L14" s="9">
        <f>'Calcs-1'!L14-'Calcs-1'!L6</f>
        <v>11.5685093</v>
      </c>
      <c r="M14" s="9">
        <f>'Calcs-1'!M14-'Calcs-1'!M6</f>
        <v>13.02574779</v>
      </c>
      <c r="N14" s="9">
        <f>'Calcs-1'!N14-'Calcs-1'!N6</f>
        <v>14.57111077</v>
      </c>
      <c r="O14" s="9">
        <f>'Calcs-1'!O14-'Calcs-1'!O6</f>
        <v>16.20901825</v>
      </c>
      <c r="P14" s="9">
        <f>'Calcs-1'!P14-'Calcs-1'!P6</f>
        <v>17.94409393</v>
      </c>
      <c r="Q14" s="9">
        <f>'Calcs-1'!Q14-'Calcs-1'!Q6</f>
        <v>19.78117408</v>
      </c>
      <c r="R14" s="9">
        <f>'Calcs-1'!R14-'Calcs-1'!R6</f>
        <v>21.72531694</v>
      </c>
      <c r="S14" s="9">
        <f>'Calcs-1'!S14-'Calcs-1'!S6</f>
        <v>23.78181238</v>
      </c>
    </row>
    <row r="15">
      <c r="A15" s="5" t="str">
        <f t="shared" si="7"/>
        <v>bellies</v>
      </c>
      <c r="B15" s="6">
        <f>'Calcs-1'!B15-'Calcs-1'!B7</f>
        <v>3</v>
      </c>
      <c r="C15" s="9">
        <f>'Calcs-1'!C15-'Calcs-1'!C7</f>
        <v>3.275</v>
      </c>
      <c r="D15" s="9">
        <f>'Calcs-1'!D15-'Calcs-1'!D7</f>
        <v>3.562875</v>
      </c>
      <c r="E15" s="9">
        <f>'Calcs-1'!E15-'Calcs-1'!E7</f>
        <v>3.864126875</v>
      </c>
      <c r="F15" s="9">
        <f>'Calcs-1'!F15-'Calcs-1'!F7</f>
        <v>4.179275447</v>
      </c>
      <c r="G15" s="9">
        <f>'Calcs-1'!G15-'Calcs-1'!G7</f>
        <v>4.508859095</v>
      </c>
      <c r="H15" s="9">
        <f>'Calcs-1'!H15-'Calcs-1'!H7</f>
        <v>4.853435387</v>
      </c>
      <c r="I15" s="9">
        <f>'Calcs-1'!I15-'Calcs-1'!I7</f>
        <v>5.213581731</v>
      </c>
      <c r="J15" s="9">
        <f>'Calcs-1'!J15-'Calcs-1'!J7</f>
        <v>5.589896048</v>
      </c>
      <c r="K15" s="9">
        <f>'Calcs-1'!K15-'Calcs-1'!K7</f>
        <v>5.982997465</v>
      </c>
      <c r="L15" s="9">
        <f>'Calcs-1'!L15-'Calcs-1'!L7</f>
        <v>6.393527038</v>
      </c>
      <c r="M15" s="9">
        <f>'Calcs-1'!M15-'Calcs-1'!M7</f>
        <v>6.82214849</v>
      </c>
      <c r="N15" s="9">
        <f>'Calcs-1'!N15-'Calcs-1'!N7</f>
        <v>7.269548977</v>
      </c>
      <c r="O15" s="9">
        <f>'Calcs-1'!O15-'Calcs-1'!O7</f>
        <v>7.736439879</v>
      </c>
      <c r="P15" s="9">
        <f>'Calcs-1'!P15-'Calcs-1'!P7</f>
        <v>8.223557618</v>
      </c>
      <c r="Q15" s="9">
        <f>'Calcs-1'!Q15-'Calcs-1'!Q7</f>
        <v>8.731664504</v>
      </c>
      <c r="R15" s="9">
        <f>'Calcs-1'!R15-'Calcs-1'!R7</f>
        <v>9.2615496</v>
      </c>
      <c r="S15" s="9">
        <f>'Calcs-1'!S15-'Calcs-1'!S7</f>
        <v>9.814029627</v>
      </c>
    </row>
    <row r="16">
      <c r="A16" s="5" t="str">
        <f t="shared" si="7"/>
        <v>sport shoes</v>
      </c>
      <c r="B16" s="6">
        <f>'Calcs-1'!B16-'Calcs-1'!B8</f>
        <v>13</v>
      </c>
      <c r="C16" s="9">
        <f>'Calcs-1'!C16-'Calcs-1'!C8</f>
        <v>12.875</v>
      </c>
      <c r="D16" s="9">
        <f>'Calcs-1'!D16-'Calcs-1'!D8</f>
        <v>12.740125</v>
      </c>
      <c r="E16" s="9">
        <f>'Calcs-1'!E16-'Calcs-1'!E8</f>
        <v>12.59502688</v>
      </c>
      <c r="F16" s="9">
        <f>'Calcs-1'!F16-'Calcs-1'!F8</f>
        <v>12.43934728</v>
      </c>
      <c r="G16" s="9">
        <f>'Calcs-1'!G16-'Calcs-1'!G8</f>
        <v>12.27271736</v>
      </c>
      <c r="H16" s="9">
        <f>'Calcs-1'!H16-'Calcs-1'!H8</f>
        <v>12.09475749</v>
      </c>
      <c r="I16" s="9">
        <f>'Calcs-1'!I16-'Calcs-1'!I8</f>
        <v>11.90507696</v>
      </c>
      <c r="J16" s="9">
        <f>'Calcs-1'!J16-'Calcs-1'!J8</f>
        <v>11.70327368</v>
      </c>
      <c r="K16" s="9">
        <f>'Calcs-1'!K16-'Calcs-1'!K8</f>
        <v>11.48893385</v>
      </c>
      <c r="L16" s="9">
        <f>'Calcs-1'!L16-'Calcs-1'!L8</f>
        <v>11.26163171</v>
      </c>
      <c r="M16" s="9">
        <f>'Calcs-1'!M16-'Calcs-1'!M8</f>
        <v>11.02092913</v>
      </c>
      <c r="N16" s="9">
        <f>'Calcs-1'!N16-'Calcs-1'!N8</f>
        <v>10.76637534</v>
      </c>
      <c r="O16" s="9">
        <f>'Calcs-1'!O16-'Calcs-1'!O8</f>
        <v>10.49750655</v>
      </c>
      <c r="P16" s="9">
        <f>'Calcs-1'!P16-'Calcs-1'!P8</f>
        <v>10.21384561</v>
      </c>
      <c r="Q16" s="9">
        <f>'Calcs-1'!Q16-'Calcs-1'!Q8</f>
        <v>9.914901672</v>
      </c>
      <c r="R16" s="9">
        <f>'Calcs-1'!R16-'Calcs-1'!R8</f>
        <v>9.600169783</v>
      </c>
      <c r="S16" s="9">
        <f>'Calcs-1'!S16-'Calcs-1'!S8</f>
        <v>9.269130531</v>
      </c>
    </row>
    <row r="17">
      <c r="A17" s="5"/>
      <c r="B17" s="5"/>
      <c r="C17" s="5"/>
      <c r="D17" s="5"/>
      <c r="E17" s="5"/>
      <c r="F17" s="5"/>
      <c r="G17" s="5"/>
      <c r="H17" s="5"/>
      <c r="I17" s="5"/>
      <c r="J17" s="5"/>
      <c r="K17" s="5"/>
      <c r="L17" s="5"/>
      <c r="M17" s="5"/>
      <c r="N17" s="5"/>
      <c r="O17" s="5"/>
      <c r="P17" s="5"/>
      <c r="Q17" s="5"/>
      <c r="R17" s="5"/>
      <c r="S17" s="5"/>
    </row>
    <row r="18">
      <c r="A18" s="5" t="s">
        <v>52</v>
      </c>
      <c r="B18" s="5"/>
      <c r="C18" s="5"/>
      <c r="D18" s="5"/>
      <c r="E18" s="5"/>
      <c r="F18" s="5"/>
      <c r="G18" s="5"/>
      <c r="H18" s="5"/>
      <c r="I18" s="5"/>
      <c r="J18" s="5"/>
      <c r="K18" s="5"/>
      <c r="L18" s="5"/>
      <c r="M18" s="5"/>
      <c r="N18" s="5"/>
      <c r="O18" s="5"/>
      <c r="P18" s="5"/>
      <c r="Q18" s="5"/>
      <c r="R18" s="5"/>
      <c r="S18" s="5"/>
    </row>
    <row r="19">
      <c r="A19" s="5" t="str">
        <f t="shared" ref="A19:A24" si="9">A11</f>
        <v>Sandals</v>
      </c>
      <c r="B19" s="6">
        <f t="shared" ref="B19:S19" si="8">B3+B11</f>
        <v>10</v>
      </c>
      <c r="C19" s="9">
        <f t="shared" si="8"/>
        <v>20.05</v>
      </c>
      <c r="D19" s="9">
        <f t="shared" si="8"/>
        <v>30.15025</v>
      </c>
      <c r="E19" s="9">
        <f t="shared" si="8"/>
        <v>40.30100125</v>
      </c>
      <c r="F19" s="9">
        <f t="shared" si="8"/>
        <v>50.50250626</v>
      </c>
      <c r="G19" s="9">
        <f t="shared" si="8"/>
        <v>60.75501879</v>
      </c>
      <c r="H19" s="9">
        <f t="shared" si="8"/>
        <v>71.05879388</v>
      </c>
      <c r="I19" s="9">
        <f t="shared" si="8"/>
        <v>81.41408785</v>
      </c>
      <c r="J19" s="9">
        <f t="shared" si="8"/>
        <v>91.82115829</v>
      </c>
      <c r="K19" s="9">
        <f t="shared" si="8"/>
        <v>102.2802641</v>
      </c>
      <c r="L19" s="9">
        <f t="shared" si="8"/>
        <v>112.7916654</v>
      </c>
      <c r="M19" s="9">
        <f t="shared" si="8"/>
        <v>123.3556237</v>
      </c>
      <c r="N19" s="9">
        <f t="shared" si="8"/>
        <v>133.9724018</v>
      </c>
      <c r="O19" s="9">
        <f t="shared" si="8"/>
        <v>144.6422639</v>
      </c>
      <c r="P19" s="9">
        <f t="shared" si="8"/>
        <v>155.3654752</v>
      </c>
      <c r="Q19" s="9">
        <f t="shared" si="8"/>
        <v>166.1423026</v>
      </c>
      <c r="R19" s="9">
        <f t="shared" si="8"/>
        <v>176.9730141</v>
      </c>
      <c r="S19" s="9">
        <f t="shared" si="8"/>
        <v>187.8578791</v>
      </c>
    </row>
    <row r="20">
      <c r="A20" s="5" t="str">
        <f t="shared" si="9"/>
        <v>Party Shoes</v>
      </c>
      <c r="B20" s="6">
        <f t="shared" ref="B20:S20" si="10">B4+B12</f>
        <v>7</v>
      </c>
      <c r="C20" s="9">
        <f t="shared" si="10"/>
        <v>14.07</v>
      </c>
      <c r="D20" s="9">
        <f t="shared" si="10"/>
        <v>21.2107</v>
      </c>
      <c r="E20" s="9">
        <f t="shared" si="10"/>
        <v>28.422807</v>
      </c>
      <c r="F20" s="9">
        <f t="shared" si="10"/>
        <v>35.70703507</v>
      </c>
      <c r="G20" s="9">
        <f t="shared" si="10"/>
        <v>43.06410542</v>
      </c>
      <c r="H20" s="9">
        <f t="shared" si="10"/>
        <v>50.49474647</v>
      </c>
      <c r="I20" s="9">
        <f t="shared" si="10"/>
        <v>57.99969394</v>
      </c>
      <c r="J20" s="9">
        <f t="shared" si="10"/>
        <v>65.57969088</v>
      </c>
      <c r="K20" s="9">
        <f t="shared" si="10"/>
        <v>73.23548779</v>
      </c>
      <c r="L20" s="9">
        <f t="shared" si="10"/>
        <v>80.96784267</v>
      </c>
      <c r="M20" s="9">
        <f t="shared" si="10"/>
        <v>88.77752109</v>
      </c>
      <c r="N20" s="9">
        <f t="shared" si="10"/>
        <v>96.6652963</v>
      </c>
      <c r="O20" s="9">
        <f t="shared" si="10"/>
        <v>104.6319493</v>
      </c>
      <c r="P20" s="9">
        <f t="shared" si="10"/>
        <v>112.6782688</v>
      </c>
      <c r="Q20" s="9">
        <f t="shared" si="10"/>
        <v>120.8050514</v>
      </c>
      <c r="R20" s="9">
        <f t="shared" si="10"/>
        <v>129.013102</v>
      </c>
      <c r="S20" s="9">
        <f t="shared" si="10"/>
        <v>137.303233</v>
      </c>
    </row>
    <row r="21">
      <c r="A21" s="5" t="str">
        <f t="shared" si="9"/>
        <v>heels</v>
      </c>
      <c r="B21" s="6">
        <f t="shared" ref="B21:S21" si="11">B5+B13</f>
        <v>0</v>
      </c>
      <c r="C21" s="9">
        <f t="shared" si="11"/>
        <v>0.0375</v>
      </c>
      <c r="D21" s="9">
        <f t="shared" si="11"/>
        <v>0.11315625</v>
      </c>
      <c r="E21" s="9">
        <f t="shared" si="11"/>
        <v>0.2276336719</v>
      </c>
      <c r="F21" s="9">
        <f t="shared" si="11"/>
        <v>0.3816059619</v>
      </c>
      <c r="G21" s="9">
        <f t="shared" si="11"/>
        <v>0.5757556945</v>
      </c>
      <c r="H21" s="9">
        <f t="shared" si="11"/>
        <v>0.810774427</v>
      </c>
      <c r="I21" s="9">
        <f t="shared" si="11"/>
        <v>1.087362806</v>
      </c>
      <c r="J21" s="9">
        <f t="shared" si="11"/>
        <v>1.406230673</v>
      </c>
      <c r="K21" s="9">
        <f t="shared" si="11"/>
        <v>1.768097175</v>
      </c>
      <c r="L21" s="9">
        <f t="shared" si="11"/>
        <v>2.173690874</v>
      </c>
      <c r="M21" s="9">
        <f t="shared" si="11"/>
        <v>2.623749856</v>
      </c>
      <c r="N21" s="9">
        <f t="shared" si="11"/>
        <v>3.119021843</v>
      </c>
      <c r="O21" s="9">
        <f t="shared" si="11"/>
        <v>3.660264308</v>
      </c>
      <c r="P21" s="9">
        <f t="shared" si="11"/>
        <v>4.24824459</v>
      </c>
      <c r="Q21" s="9">
        <f t="shared" si="11"/>
        <v>4.883740007</v>
      </c>
      <c r="R21" s="9">
        <f t="shared" si="11"/>
        <v>5.567537976</v>
      </c>
      <c r="S21" s="9">
        <f t="shared" si="11"/>
        <v>6.300436128</v>
      </c>
    </row>
    <row r="22">
      <c r="A22" s="5" t="str">
        <f t="shared" si="9"/>
        <v>slippers</v>
      </c>
      <c r="B22" s="6">
        <f t="shared" ref="B22:S22" si="12">B6+B14</f>
        <v>1</v>
      </c>
      <c r="C22" s="9">
        <f t="shared" si="12"/>
        <v>2.78</v>
      </c>
      <c r="D22" s="9">
        <f t="shared" si="12"/>
        <v>5.3934</v>
      </c>
      <c r="E22" s="9">
        <f t="shared" si="12"/>
        <v>8.896402</v>
      </c>
      <c r="F22" s="9">
        <f t="shared" si="12"/>
        <v>13.34814206</v>
      </c>
      <c r="G22" s="9">
        <f t="shared" si="12"/>
        <v>18.81082824</v>
      </c>
      <c r="H22" s="9">
        <f t="shared" si="12"/>
        <v>25.34988469</v>
      </c>
      <c r="I22" s="9">
        <f t="shared" si="12"/>
        <v>33.03410209</v>
      </c>
      <c r="J22" s="9">
        <f t="shared" si="12"/>
        <v>41.93579484</v>
      </c>
      <c r="K22" s="9">
        <f t="shared" si="12"/>
        <v>52.13096517</v>
      </c>
      <c r="L22" s="9">
        <f t="shared" si="12"/>
        <v>63.69947447</v>
      </c>
      <c r="M22" s="9">
        <f t="shared" si="12"/>
        <v>76.72522226</v>
      </c>
      <c r="N22" s="9">
        <f t="shared" si="12"/>
        <v>91.29633303</v>
      </c>
      <c r="O22" s="9">
        <f t="shared" si="12"/>
        <v>107.5053513</v>
      </c>
      <c r="P22" s="9">
        <f t="shared" si="12"/>
        <v>125.4494452</v>
      </c>
      <c r="Q22" s="9">
        <f t="shared" si="12"/>
        <v>145.2306193</v>
      </c>
      <c r="R22" s="9">
        <f t="shared" si="12"/>
        <v>166.9559362</v>
      </c>
      <c r="S22" s="9">
        <f t="shared" si="12"/>
        <v>190.7377486</v>
      </c>
    </row>
    <row r="23">
      <c r="A23" s="5" t="str">
        <f t="shared" si="9"/>
        <v>bellies</v>
      </c>
      <c r="B23" s="6">
        <f t="shared" ref="B23:S23" si="13">B7+B15</f>
        <v>3</v>
      </c>
      <c r="C23" s="9">
        <f t="shared" si="13"/>
        <v>6.275</v>
      </c>
      <c r="D23" s="9">
        <f t="shared" si="13"/>
        <v>9.837875</v>
      </c>
      <c r="E23" s="9">
        <f t="shared" si="13"/>
        <v>13.70200188</v>
      </c>
      <c r="F23" s="9">
        <f t="shared" si="13"/>
        <v>17.88127732</v>
      </c>
      <c r="G23" s="9">
        <f t="shared" si="13"/>
        <v>22.39013642</v>
      </c>
      <c r="H23" s="9">
        <f t="shared" si="13"/>
        <v>27.2435718</v>
      </c>
      <c r="I23" s="9">
        <f t="shared" si="13"/>
        <v>32.45715354</v>
      </c>
      <c r="J23" s="9">
        <f t="shared" si="13"/>
        <v>38.04704958</v>
      </c>
      <c r="K23" s="9">
        <f t="shared" si="13"/>
        <v>44.03004705</v>
      </c>
      <c r="L23" s="9">
        <f t="shared" si="13"/>
        <v>50.42357409</v>
      </c>
      <c r="M23" s="9">
        <f t="shared" si="13"/>
        <v>57.24572258</v>
      </c>
      <c r="N23" s="9">
        <f t="shared" si="13"/>
        <v>64.51527155</v>
      </c>
      <c r="O23" s="9">
        <f t="shared" si="13"/>
        <v>72.25171143</v>
      </c>
      <c r="P23" s="9">
        <f t="shared" si="13"/>
        <v>80.47526905</v>
      </c>
      <c r="Q23" s="9">
        <f t="shared" si="13"/>
        <v>89.20693355</v>
      </c>
      <c r="R23" s="9">
        <f t="shared" si="13"/>
        <v>98.46848315</v>
      </c>
      <c r="S23" s="9">
        <f t="shared" si="13"/>
        <v>108.2825128</v>
      </c>
    </row>
    <row r="24">
      <c r="A24" s="5" t="str">
        <f t="shared" si="9"/>
        <v>sport shoes</v>
      </c>
      <c r="B24" s="6">
        <f t="shared" ref="B24:S24" si="14">B8+B16</f>
        <v>13</v>
      </c>
      <c r="C24" s="9">
        <f t="shared" si="14"/>
        <v>25.875</v>
      </c>
      <c r="D24" s="9">
        <f t="shared" si="14"/>
        <v>38.615125</v>
      </c>
      <c r="E24" s="9">
        <f t="shared" si="14"/>
        <v>51.21015188</v>
      </c>
      <c r="F24" s="9">
        <f t="shared" si="14"/>
        <v>63.64949915</v>
      </c>
      <c r="G24" s="9">
        <f t="shared" si="14"/>
        <v>75.92221652</v>
      </c>
      <c r="H24" s="9">
        <f t="shared" si="14"/>
        <v>88.01697401</v>
      </c>
      <c r="I24" s="9">
        <f t="shared" si="14"/>
        <v>99.92205097</v>
      </c>
      <c r="J24" s="9">
        <f t="shared" si="14"/>
        <v>111.6253246</v>
      </c>
      <c r="K24" s="9">
        <f t="shared" si="14"/>
        <v>123.1142585</v>
      </c>
      <c r="L24" s="9">
        <f t="shared" si="14"/>
        <v>134.3758902</v>
      </c>
      <c r="M24" s="9">
        <f t="shared" si="14"/>
        <v>145.3968193</v>
      </c>
      <c r="N24" s="9">
        <f t="shared" si="14"/>
        <v>156.1631947</v>
      </c>
      <c r="O24" s="9">
        <f t="shared" si="14"/>
        <v>166.6607012</v>
      </c>
      <c r="P24" s="9">
        <f t="shared" si="14"/>
        <v>176.8745468</v>
      </c>
      <c r="Q24" s="9">
        <f t="shared" si="14"/>
        <v>186.7894485</v>
      </c>
      <c r="R24" s="9">
        <f t="shared" si="14"/>
        <v>196.3896183</v>
      </c>
      <c r="S24" s="9">
        <f t="shared" si="14"/>
        <v>205.6587488</v>
      </c>
    </row>
    <row r="25">
      <c r="A25" s="5"/>
      <c r="B25" s="5"/>
      <c r="C25" s="5"/>
      <c r="D25" s="5"/>
      <c r="E25" s="5"/>
      <c r="F25" s="5"/>
      <c r="G25" s="5"/>
      <c r="H25" s="5"/>
      <c r="I25" s="5"/>
      <c r="J25" s="5"/>
      <c r="K25" s="5"/>
      <c r="L25" s="5"/>
      <c r="M25" s="5"/>
      <c r="N25" s="5"/>
      <c r="O25" s="5"/>
      <c r="P25" s="5"/>
      <c r="Q25" s="5"/>
      <c r="R25" s="5"/>
      <c r="S25" s="5"/>
    </row>
    <row r="26">
      <c r="A26" s="5" t="s">
        <v>53</v>
      </c>
      <c r="B26" s="5"/>
      <c r="C26" s="5"/>
      <c r="D26" s="5"/>
      <c r="E26" s="5"/>
      <c r="F26" s="5"/>
      <c r="G26" s="5"/>
      <c r="H26" s="5"/>
      <c r="I26" s="5"/>
      <c r="J26" s="5"/>
      <c r="K26" s="5"/>
      <c r="L26" s="5"/>
      <c r="M26" s="5"/>
      <c r="N26" s="5"/>
      <c r="O26" s="5"/>
      <c r="P26" s="5"/>
      <c r="Q26" s="5"/>
      <c r="R26" s="5"/>
      <c r="S26" s="5"/>
    </row>
    <row r="27">
      <c r="A27" s="5" t="str">
        <f t="shared" ref="A27:A32" si="15">A19</f>
        <v>Sandals</v>
      </c>
      <c r="B27" s="10">
        <f>B19*Assumptions!$G2</f>
        <v>4000</v>
      </c>
      <c r="C27" s="10">
        <f>C19*Assumptions!$G2</f>
        <v>8020</v>
      </c>
      <c r="D27" s="10">
        <f>D19*Assumptions!$G2</f>
        <v>12060.1</v>
      </c>
      <c r="E27" s="10">
        <f>E19*Assumptions!$G2</f>
        <v>16120.4005</v>
      </c>
      <c r="F27" s="10">
        <f>F19*Assumptions!$G2</f>
        <v>20201.0025</v>
      </c>
      <c r="G27" s="10">
        <f>G19*Assumptions!$G2</f>
        <v>24302.00752</v>
      </c>
      <c r="H27" s="10">
        <f>H19*Assumptions!$G2</f>
        <v>28423.51755</v>
      </c>
      <c r="I27" s="10">
        <f>I19*Assumptions!$G2</f>
        <v>32565.63514</v>
      </c>
      <c r="J27" s="10">
        <f>J19*Assumptions!$G2</f>
        <v>36728.46332</v>
      </c>
      <c r="K27" s="10">
        <f>K19*Assumptions!$G2</f>
        <v>40912.10563</v>
      </c>
      <c r="L27" s="10">
        <f>L19*Assumptions!$G2</f>
        <v>45116.66616</v>
      </c>
      <c r="M27" s="10">
        <f>M19*Assumptions!$G2</f>
        <v>49342.24949</v>
      </c>
      <c r="N27" s="10">
        <f>N19*Assumptions!$G2</f>
        <v>53588.96074</v>
      </c>
      <c r="O27" s="10">
        <f>O19*Assumptions!$G2</f>
        <v>57856.90554</v>
      </c>
      <c r="P27" s="10">
        <f>P19*Assumptions!$G2</f>
        <v>62146.19007</v>
      </c>
      <c r="Q27" s="10">
        <f>Q19*Assumptions!$G2</f>
        <v>66456.92102</v>
      </c>
      <c r="R27" s="10">
        <f>R19*Assumptions!$G2</f>
        <v>70789.20563</v>
      </c>
      <c r="S27" s="10">
        <f>S19*Assumptions!$G2</f>
        <v>75143.15165</v>
      </c>
    </row>
    <row r="28">
      <c r="A28" s="5" t="str">
        <f t="shared" si="15"/>
        <v>Party Shoes</v>
      </c>
      <c r="B28" s="10">
        <f>B20*Assumptions!$G3</f>
        <v>8750</v>
      </c>
      <c r="C28" s="10">
        <f>C20*Assumptions!$G3</f>
        <v>17587.5</v>
      </c>
      <c r="D28" s="10">
        <f>D20*Assumptions!$G3</f>
        <v>26513.375</v>
      </c>
      <c r="E28" s="10">
        <f>E20*Assumptions!$G3</f>
        <v>35528.50875</v>
      </c>
      <c r="F28" s="10">
        <f>F20*Assumptions!$G3</f>
        <v>44633.79384</v>
      </c>
      <c r="G28" s="10">
        <f>G20*Assumptions!$G3</f>
        <v>53830.13178</v>
      </c>
      <c r="H28" s="10">
        <f>H20*Assumptions!$G3</f>
        <v>63118.43309</v>
      </c>
      <c r="I28" s="10">
        <f>I20*Assumptions!$G3</f>
        <v>72499.61742</v>
      </c>
      <c r="J28" s="10">
        <f>J20*Assumptions!$G3</f>
        <v>81974.6136</v>
      </c>
      <c r="K28" s="10">
        <f>K20*Assumptions!$G3</f>
        <v>91544.35973</v>
      </c>
      <c r="L28" s="10">
        <f>L20*Assumptions!$G3</f>
        <v>101209.8033</v>
      </c>
      <c r="M28" s="10">
        <f>M20*Assumptions!$G3</f>
        <v>110971.9014</v>
      </c>
      <c r="N28" s="10">
        <f>N20*Assumptions!$G3</f>
        <v>120831.6204</v>
      </c>
      <c r="O28" s="10">
        <f>O20*Assumptions!$G3</f>
        <v>130789.9366</v>
      </c>
      <c r="P28" s="10">
        <f>P20*Assumptions!$G3</f>
        <v>140847.8359</v>
      </c>
      <c r="Q28" s="10">
        <f>Q20*Assumptions!$G3</f>
        <v>151006.3143</v>
      </c>
      <c r="R28" s="10">
        <f>R20*Assumptions!$G3</f>
        <v>161266.3775</v>
      </c>
      <c r="S28" s="10">
        <f>S20*Assumptions!$G3</f>
        <v>171629.0412</v>
      </c>
    </row>
    <row r="29">
      <c r="A29" s="5" t="str">
        <f t="shared" si="15"/>
        <v>heels</v>
      </c>
      <c r="B29" s="10">
        <f>B21*Assumptions!$G4</f>
        <v>0</v>
      </c>
      <c r="C29" s="10">
        <f>C21*Assumptions!$G4</f>
        <v>65.625</v>
      </c>
      <c r="D29" s="10">
        <f>D21*Assumptions!$G4</f>
        <v>198.0234375</v>
      </c>
      <c r="E29" s="10">
        <f>E21*Assumptions!$G4</f>
        <v>398.3589258</v>
      </c>
      <c r="F29" s="10">
        <f>F21*Assumptions!$G4</f>
        <v>667.8104333</v>
      </c>
      <c r="G29" s="10">
        <f>G21*Assumptions!$G4</f>
        <v>1007.572465</v>
      </c>
      <c r="H29" s="10">
        <f>H21*Assumptions!$G4</f>
        <v>1418.855247</v>
      </c>
      <c r="I29" s="10">
        <f>I21*Assumptions!$G4</f>
        <v>1902.88491</v>
      </c>
      <c r="J29" s="10">
        <f>J21*Assumptions!$G4</f>
        <v>2460.903677</v>
      </c>
      <c r="K29" s="10">
        <f>K21*Assumptions!$G4</f>
        <v>3094.170057</v>
      </c>
      <c r="L29" s="10">
        <f>L21*Assumptions!$G4</f>
        <v>3803.95903</v>
      </c>
      <c r="M29" s="10">
        <f>M21*Assumptions!$G4</f>
        <v>4591.562248</v>
      </c>
      <c r="N29" s="10">
        <f>N21*Assumptions!$G4</f>
        <v>5458.288225</v>
      </c>
      <c r="O29" s="10">
        <f>O21*Assumptions!$G4</f>
        <v>6405.46254</v>
      </c>
      <c r="P29" s="10">
        <f>P21*Assumptions!$G4</f>
        <v>7434.428033</v>
      </c>
      <c r="Q29" s="10">
        <f>Q21*Assumptions!$G4</f>
        <v>8546.545013</v>
      </c>
      <c r="R29" s="10">
        <f>R21*Assumptions!$G4</f>
        <v>9743.191458</v>
      </c>
      <c r="S29" s="10">
        <f>S21*Assumptions!$G4</f>
        <v>11025.76322</v>
      </c>
    </row>
    <row r="30">
      <c r="A30" s="5" t="str">
        <f t="shared" si="15"/>
        <v>slippers</v>
      </c>
      <c r="B30" s="10">
        <f>B22*Assumptions!$G5</f>
        <v>200</v>
      </c>
      <c r="C30" s="10">
        <f>C22*Assumptions!$G5</f>
        <v>556</v>
      </c>
      <c r="D30" s="10">
        <f>D22*Assumptions!$G5</f>
        <v>1078.68</v>
      </c>
      <c r="E30" s="10">
        <f>E22*Assumptions!$G5</f>
        <v>1779.2804</v>
      </c>
      <c r="F30" s="10">
        <f>F22*Assumptions!$G5</f>
        <v>2669.628412</v>
      </c>
      <c r="G30" s="10">
        <f>G22*Assumptions!$G5</f>
        <v>3762.165648</v>
      </c>
      <c r="H30" s="10">
        <f>H22*Assumptions!$G5</f>
        <v>5069.976937</v>
      </c>
      <c r="I30" s="10">
        <f>I22*Assumptions!$G5</f>
        <v>6606.820417</v>
      </c>
      <c r="J30" s="10">
        <f>J22*Assumptions!$G5</f>
        <v>8387.158969</v>
      </c>
      <c r="K30" s="10">
        <f>K22*Assumptions!$G5</f>
        <v>10426.19303</v>
      </c>
      <c r="L30" s="10">
        <f>L22*Assumptions!$G5</f>
        <v>12739.89489</v>
      </c>
      <c r="M30" s="10">
        <f>M22*Assumptions!$G5</f>
        <v>15345.04445</v>
      </c>
      <c r="N30" s="10">
        <f>N22*Assumptions!$G5</f>
        <v>18259.26661</v>
      </c>
      <c r="O30" s="10">
        <f>O22*Assumptions!$G5</f>
        <v>21501.07026</v>
      </c>
      <c r="P30" s="10">
        <f>P22*Assumptions!$G5</f>
        <v>25089.88904</v>
      </c>
      <c r="Q30" s="10">
        <f>Q22*Assumptions!$G5</f>
        <v>29046.12386</v>
      </c>
      <c r="R30" s="10">
        <f>R22*Assumptions!$G5</f>
        <v>33391.18725</v>
      </c>
      <c r="S30" s="10">
        <f>S22*Assumptions!$G5</f>
        <v>38147.54972</v>
      </c>
    </row>
    <row r="31">
      <c r="A31" s="5" t="str">
        <f t="shared" si="15"/>
        <v>bellies</v>
      </c>
      <c r="B31" s="10">
        <f>B23*Assumptions!$G6</f>
        <v>1125</v>
      </c>
      <c r="C31" s="10">
        <f>C23*Assumptions!$G6</f>
        <v>2353.125</v>
      </c>
      <c r="D31" s="10">
        <f>D23*Assumptions!$G6</f>
        <v>3689.203125</v>
      </c>
      <c r="E31" s="10">
        <f>E23*Assumptions!$G6</f>
        <v>5138.250703</v>
      </c>
      <c r="F31" s="10">
        <f>F23*Assumptions!$G6</f>
        <v>6705.478996</v>
      </c>
      <c r="G31" s="10">
        <f>G23*Assumptions!$G6</f>
        <v>8396.301156</v>
      </c>
      <c r="H31" s="10">
        <f>H23*Assumptions!$G6</f>
        <v>10216.33943</v>
      </c>
      <c r="I31" s="10">
        <f>I23*Assumptions!$G6</f>
        <v>12171.43258</v>
      </c>
      <c r="J31" s="10">
        <f>J23*Assumptions!$G6</f>
        <v>14267.64359</v>
      </c>
      <c r="K31" s="10">
        <f>K23*Assumptions!$G6</f>
        <v>16511.26764</v>
      </c>
      <c r="L31" s="10">
        <f>L23*Assumptions!$G6</f>
        <v>18908.84028</v>
      </c>
      <c r="M31" s="10">
        <f>M23*Assumptions!$G6</f>
        <v>21467.14597</v>
      </c>
      <c r="N31" s="10">
        <f>N23*Assumptions!$G6</f>
        <v>24193.22683</v>
      </c>
      <c r="O31" s="10">
        <f>O23*Assumptions!$G6</f>
        <v>27094.39179</v>
      </c>
      <c r="P31" s="10">
        <f>P23*Assumptions!$G6</f>
        <v>30178.22589</v>
      </c>
      <c r="Q31" s="10">
        <f>Q23*Assumptions!$G6</f>
        <v>33452.60008</v>
      </c>
      <c r="R31" s="10">
        <f>R23*Assumptions!$G6</f>
        <v>36925.68118</v>
      </c>
      <c r="S31" s="10">
        <f>S23*Assumptions!$G6</f>
        <v>40605.94229</v>
      </c>
    </row>
    <row r="32">
      <c r="A32" s="5" t="str">
        <f t="shared" si="15"/>
        <v>sport shoes</v>
      </c>
      <c r="B32" s="10">
        <f>B24*Assumptions!$G7</f>
        <v>23400</v>
      </c>
      <c r="C32" s="10">
        <f>C24*Assumptions!$G7</f>
        <v>46575</v>
      </c>
      <c r="D32" s="10">
        <f>D24*Assumptions!$G7</f>
        <v>69507.225</v>
      </c>
      <c r="E32" s="10">
        <f>E24*Assumptions!$G7</f>
        <v>92178.27338</v>
      </c>
      <c r="F32" s="10">
        <f>F24*Assumptions!$G7</f>
        <v>114569.0985</v>
      </c>
      <c r="G32" s="10">
        <f>G24*Assumptions!$G7</f>
        <v>136659.9897</v>
      </c>
      <c r="H32" s="10">
        <f>H24*Assumptions!$G7</f>
        <v>158430.5532</v>
      </c>
      <c r="I32" s="10">
        <f>I24*Assumptions!$G7</f>
        <v>179859.6918</v>
      </c>
      <c r="J32" s="10">
        <f>J24*Assumptions!$G7</f>
        <v>200925.5844</v>
      </c>
      <c r="K32" s="10">
        <f>K24*Assumptions!$G7</f>
        <v>221605.6653</v>
      </c>
      <c r="L32" s="10">
        <f>L24*Assumptions!$G7</f>
        <v>241876.6024</v>
      </c>
      <c r="M32" s="10">
        <f>M24*Assumptions!$G7</f>
        <v>261714.2748</v>
      </c>
      <c r="N32" s="10">
        <f>N24*Assumptions!$G7</f>
        <v>281093.7504</v>
      </c>
      <c r="O32" s="10">
        <f>O24*Assumptions!$G7</f>
        <v>299989.2622</v>
      </c>
      <c r="P32" s="10">
        <f>P24*Assumptions!$G7</f>
        <v>318374.1843</v>
      </c>
      <c r="Q32" s="10">
        <f>Q24*Assumptions!$G7</f>
        <v>336221.0073</v>
      </c>
      <c r="R32" s="10">
        <f>R24*Assumptions!$G7</f>
        <v>353501.3129</v>
      </c>
      <c r="S32" s="10">
        <f>S24*Assumptions!$G7</f>
        <v>370185.7479</v>
      </c>
    </row>
    <row r="33">
      <c r="A33" s="5" t="s">
        <v>54</v>
      </c>
      <c r="B33" s="10">
        <f t="shared" ref="B33:S33" si="16">SUM(B27:B32)</f>
        <v>37475</v>
      </c>
      <c r="C33" s="10">
        <f t="shared" si="16"/>
        <v>75157.25</v>
      </c>
      <c r="D33" s="10">
        <f t="shared" si="16"/>
        <v>113046.6066</v>
      </c>
      <c r="E33" s="10">
        <f t="shared" si="16"/>
        <v>151143.0727</v>
      </c>
      <c r="F33" s="10">
        <f t="shared" si="16"/>
        <v>189446.8127</v>
      </c>
      <c r="G33" s="10">
        <f t="shared" si="16"/>
        <v>227958.1683</v>
      </c>
      <c r="H33" s="10">
        <f t="shared" si="16"/>
        <v>266677.6755</v>
      </c>
      <c r="I33" s="10">
        <f t="shared" si="16"/>
        <v>305606.0822</v>
      </c>
      <c r="J33" s="10">
        <f t="shared" si="16"/>
        <v>344744.3675</v>
      </c>
      <c r="K33" s="10">
        <f t="shared" si="16"/>
        <v>384093.7614</v>
      </c>
      <c r="L33" s="10">
        <f t="shared" si="16"/>
        <v>423655.7661</v>
      </c>
      <c r="M33" s="10">
        <f t="shared" si="16"/>
        <v>463432.1784</v>
      </c>
      <c r="N33" s="10">
        <f t="shared" si="16"/>
        <v>503425.1132</v>
      </c>
      <c r="O33" s="10">
        <f t="shared" si="16"/>
        <v>543637.0289</v>
      </c>
      <c r="P33" s="10">
        <f t="shared" si="16"/>
        <v>584070.7533</v>
      </c>
      <c r="Q33" s="10">
        <f t="shared" si="16"/>
        <v>624729.5116</v>
      </c>
      <c r="R33" s="10">
        <f t="shared" si="16"/>
        <v>665616.9559</v>
      </c>
      <c r="S33" s="10">
        <f t="shared" si="16"/>
        <v>706737.196</v>
      </c>
    </row>
    <row r="34">
      <c r="A34" s="5"/>
      <c r="B34" s="5"/>
      <c r="C34" s="5"/>
      <c r="D34" s="5"/>
      <c r="E34" s="5"/>
      <c r="F34" s="5"/>
      <c r="G34" s="5"/>
      <c r="H34" s="5"/>
      <c r="I34" s="5"/>
      <c r="J34" s="5"/>
      <c r="K34" s="5"/>
      <c r="L34" s="5"/>
      <c r="M34" s="5"/>
      <c r="N34" s="5"/>
      <c r="O34" s="5"/>
      <c r="P34" s="5"/>
      <c r="Q34" s="5"/>
      <c r="R34" s="5"/>
      <c r="S34"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55</v>
      </c>
      <c r="B2" s="5"/>
      <c r="C2" s="5"/>
      <c r="D2" s="5"/>
      <c r="E2" s="5"/>
      <c r="F2" s="5"/>
      <c r="G2" s="5"/>
      <c r="H2" s="5"/>
      <c r="I2" s="5"/>
      <c r="J2" s="5"/>
      <c r="K2" s="5"/>
      <c r="L2" s="5"/>
      <c r="M2" s="5"/>
      <c r="N2" s="5"/>
      <c r="O2" s="5"/>
      <c r="P2" s="5"/>
      <c r="Q2" s="5"/>
      <c r="R2" s="5"/>
      <c r="S2" s="5"/>
    </row>
    <row r="3">
      <c r="A3" s="5" t="s">
        <v>56</v>
      </c>
      <c r="B3" s="10">
        <f>'Sales and Costs'!B9</f>
        <v>173650</v>
      </c>
      <c r="C3" s="10">
        <f>'Sales and Costs'!C9</f>
        <v>176766.25</v>
      </c>
      <c r="D3" s="10">
        <f>'Sales and Costs'!D9</f>
        <v>179953.8188</v>
      </c>
      <c r="E3" s="10">
        <f>'Sales and Costs'!E9</f>
        <v>183214.5012</v>
      </c>
      <c r="F3" s="10">
        <f>'Sales and Costs'!F9</f>
        <v>186550.139</v>
      </c>
      <c r="G3" s="10">
        <f>'Sales and Costs'!G9</f>
        <v>189962.6221</v>
      </c>
      <c r="H3" s="10">
        <f>'Sales and Costs'!H9</f>
        <v>193453.8894</v>
      </c>
      <c r="I3" s="10">
        <f>'Sales and Costs'!I9</f>
        <v>197025.9306</v>
      </c>
      <c r="J3" s="10">
        <f>'Sales and Costs'!J9</f>
        <v>200680.7875</v>
      </c>
      <c r="K3" s="10">
        <f>'Sales and Costs'!K9</f>
        <v>204420.5549</v>
      </c>
      <c r="L3" s="10">
        <f>'Sales and Costs'!L9</f>
        <v>208247.3826</v>
      </c>
      <c r="M3" s="10">
        <f>'Sales and Costs'!M9</f>
        <v>212163.4766</v>
      </c>
      <c r="N3" s="10">
        <f>'Sales and Costs'!N9</f>
        <v>216171.1004</v>
      </c>
      <c r="O3" s="10">
        <f>'Sales and Costs'!O9</f>
        <v>220272.5769</v>
      </c>
      <c r="P3" s="10">
        <f>'Sales and Costs'!P9</f>
        <v>224470.2899</v>
      </c>
      <c r="Q3" s="10">
        <f>'Sales and Costs'!Q9</f>
        <v>228766.6852</v>
      </c>
      <c r="R3" s="10">
        <f>'Sales and Costs'!R9</f>
        <v>233164.2732</v>
      </c>
      <c r="S3" s="10">
        <f>'Sales and Costs'!S9</f>
        <v>237665.6297</v>
      </c>
    </row>
    <row r="4">
      <c r="A4" s="5"/>
      <c r="B4" s="5"/>
      <c r="C4" s="5"/>
      <c r="D4" s="5"/>
      <c r="E4" s="5"/>
      <c r="F4" s="5"/>
      <c r="G4" s="5"/>
      <c r="H4" s="5"/>
      <c r="I4" s="5"/>
      <c r="J4" s="5"/>
      <c r="K4" s="5"/>
      <c r="L4" s="5"/>
      <c r="M4" s="5"/>
      <c r="N4" s="5"/>
      <c r="O4" s="5"/>
      <c r="P4" s="5"/>
      <c r="Q4" s="5"/>
      <c r="R4" s="5"/>
      <c r="S4" s="5"/>
    </row>
    <row r="5">
      <c r="A5" s="5" t="s">
        <v>57</v>
      </c>
      <c r="B5" s="5"/>
      <c r="C5" s="5"/>
      <c r="D5" s="5"/>
      <c r="E5" s="5"/>
      <c r="F5" s="5"/>
      <c r="G5" s="5"/>
      <c r="H5" s="5"/>
      <c r="I5" s="5"/>
      <c r="J5" s="5"/>
      <c r="K5" s="5"/>
      <c r="L5" s="5"/>
      <c r="M5" s="5"/>
      <c r="N5" s="5"/>
      <c r="O5" s="5"/>
      <c r="P5" s="5"/>
      <c r="Q5" s="5"/>
      <c r="R5" s="5"/>
      <c r="S5" s="5"/>
    </row>
    <row r="6">
      <c r="A6" s="5" t="s">
        <v>58</v>
      </c>
      <c r="B6" s="10">
        <f>Purchases!B18</f>
        <v>30000</v>
      </c>
      <c r="C6" s="10">
        <f>Purchases!C18</f>
        <v>55050</v>
      </c>
      <c r="D6" s="10">
        <f>Purchases!D18</f>
        <v>56257.5</v>
      </c>
      <c r="E6" s="10">
        <f>Purchases!E18</f>
        <v>108754.465</v>
      </c>
      <c r="F6" s="10">
        <f>Purchases!F18</f>
        <v>191554.8136</v>
      </c>
      <c r="G6" s="10">
        <f>Purchases!G18</f>
        <v>194617.6417</v>
      </c>
      <c r="H6" s="10">
        <f>Purchases!H18</f>
        <v>197747.7511</v>
      </c>
      <c r="I6" s="10">
        <f>Purchases!I18</f>
        <v>200947.0488</v>
      </c>
      <c r="J6" s="10">
        <f>Purchases!J18</f>
        <v>204217.5052</v>
      </c>
      <c r="K6" s="10">
        <f>Purchases!K18</f>
        <v>207561.156</v>
      </c>
      <c r="L6" s="10">
        <f>Purchases!L18</f>
        <v>210980.105</v>
      </c>
      <c r="M6" s="10">
        <f>Purchases!M18</f>
        <v>214476.5262</v>
      </c>
      <c r="N6" s="10">
        <f>Purchases!N18</f>
        <v>218052.6663</v>
      </c>
      <c r="O6" s="10">
        <f>Purchases!O18</f>
        <v>221710.8477</v>
      </c>
      <c r="P6" s="10">
        <f>Purchases!P18</f>
        <v>225453.471</v>
      </c>
      <c r="Q6" s="10">
        <f>Purchases!Q18</f>
        <v>229283.0177</v>
      </c>
      <c r="R6" s="10">
        <f>Purchases!R18</f>
        <v>233202.0535</v>
      </c>
      <c r="S6" s="10">
        <f>Purchases!S18</f>
        <v>237213.2309</v>
      </c>
    </row>
    <row r="7">
      <c r="A7" s="5"/>
      <c r="B7" s="5"/>
      <c r="C7" s="5"/>
      <c r="D7" s="5"/>
      <c r="E7" s="5"/>
      <c r="F7" s="5"/>
      <c r="G7" s="5"/>
      <c r="H7" s="5"/>
      <c r="I7" s="5"/>
      <c r="J7" s="5"/>
      <c r="K7" s="5"/>
      <c r="L7" s="5"/>
      <c r="M7" s="5"/>
      <c r="N7" s="5"/>
      <c r="O7" s="5"/>
      <c r="P7" s="5"/>
      <c r="Q7" s="5"/>
      <c r="R7" s="5"/>
      <c r="S7" s="5"/>
    </row>
    <row r="8">
      <c r="A8" s="5" t="s">
        <v>59</v>
      </c>
      <c r="B8" s="10">
        <f t="shared" ref="B8:S8" si="1">B3-B6</f>
        <v>143650</v>
      </c>
      <c r="C8" s="10">
        <f t="shared" si="1"/>
        <v>121716.25</v>
      </c>
      <c r="D8" s="10">
        <f t="shared" si="1"/>
        <v>123696.3188</v>
      </c>
      <c r="E8" s="10">
        <f t="shared" si="1"/>
        <v>74460.03619</v>
      </c>
      <c r="F8" s="10">
        <f t="shared" si="1"/>
        <v>-5004.674506</v>
      </c>
      <c r="G8" s="10">
        <f t="shared" si="1"/>
        <v>-4655.019578</v>
      </c>
      <c r="H8" s="10">
        <f t="shared" si="1"/>
        <v>-4293.861661</v>
      </c>
      <c r="I8" s="10">
        <f t="shared" si="1"/>
        <v>-3921.118144</v>
      </c>
      <c r="J8" s="10">
        <f t="shared" si="1"/>
        <v>-3536.717689</v>
      </c>
      <c r="K8" s="10">
        <f t="shared" si="1"/>
        <v>-3140.601133</v>
      </c>
      <c r="L8" s="10">
        <f t="shared" si="1"/>
        <v>-2732.72242</v>
      </c>
      <c r="M8" s="10">
        <f t="shared" si="1"/>
        <v>-2313.049609</v>
      </c>
      <c r="N8" s="10">
        <f t="shared" si="1"/>
        <v>-1881.565909</v>
      </c>
      <c r="O8" s="10">
        <f t="shared" si="1"/>
        <v>-1438.270791</v>
      </c>
      <c r="P8" s="10">
        <f t="shared" si="1"/>
        <v>-983.1811418</v>
      </c>
      <c r="Q8" s="10">
        <f t="shared" si="1"/>
        <v>-516.33249</v>
      </c>
      <c r="R8" s="10">
        <f t="shared" si="1"/>
        <v>-37.78028691</v>
      </c>
      <c r="S8" s="10">
        <f t="shared" si="1"/>
        <v>452.3987416</v>
      </c>
    </row>
    <row r="9">
      <c r="A9" s="5"/>
      <c r="B9" s="5"/>
      <c r="C9" s="5"/>
      <c r="D9" s="5"/>
      <c r="E9" s="5"/>
      <c r="F9" s="5"/>
      <c r="G9" s="5"/>
      <c r="H9" s="5"/>
      <c r="I9" s="5"/>
      <c r="J9" s="5"/>
      <c r="K9" s="5"/>
      <c r="L9" s="5"/>
      <c r="M9" s="5"/>
      <c r="N9" s="5"/>
      <c r="O9" s="5"/>
      <c r="P9" s="5"/>
      <c r="Q9" s="5"/>
      <c r="R9" s="5"/>
      <c r="S9" s="5"/>
    </row>
    <row r="10">
      <c r="A10" s="5" t="s">
        <v>60</v>
      </c>
      <c r="B10" s="5"/>
      <c r="C10" s="5"/>
      <c r="D10" s="5"/>
      <c r="E10" s="5"/>
      <c r="F10" s="5"/>
      <c r="G10" s="5"/>
      <c r="H10" s="5"/>
      <c r="I10" s="5"/>
      <c r="J10" s="5"/>
      <c r="K10" s="5"/>
      <c r="L10" s="5"/>
      <c r="M10" s="5"/>
      <c r="N10" s="5"/>
      <c r="O10" s="5"/>
      <c r="P10" s="5"/>
      <c r="Q10" s="5"/>
      <c r="R10" s="5"/>
      <c r="S10" s="5"/>
    </row>
    <row r="11">
      <c r="A11" s="5" t="s">
        <v>61</v>
      </c>
      <c r="B11" s="6">
        <v>0.0</v>
      </c>
      <c r="C11" s="10">
        <f t="shared" ref="C11:S11" si="2">B13</f>
        <v>143650</v>
      </c>
      <c r="D11" s="10">
        <f t="shared" si="2"/>
        <v>265366.25</v>
      </c>
      <c r="E11" s="10">
        <f t="shared" si="2"/>
        <v>389062.5688</v>
      </c>
      <c r="F11" s="10">
        <f t="shared" si="2"/>
        <v>463522.6049</v>
      </c>
      <c r="G11" s="10">
        <f t="shared" si="2"/>
        <v>458517.9304</v>
      </c>
      <c r="H11" s="10">
        <f t="shared" si="2"/>
        <v>453862.9109</v>
      </c>
      <c r="I11" s="10">
        <f t="shared" si="2"/>
        <v>449569.0492</v>
      </c>
      <c r="J11" s="10">
        <f t="shared" si="2"/>
        <v>445647.931</v>
      </c>
      <c r="K11" s="10">
        <f t="shared" si="2"/>
        <v>442111.2134</v>
      </c>
      <c r="L11" s="10">
        <f t="shared" si="2"/>
        <v>438970.6122</v>
      </c>
      <c r="M11" s="10">
        <f t="shared" si="2"/>
        <v>436237.8898</v>
      </c>
      <c r="N11" s="10">
        <f t="shared" si="2"/>
        <v>433924.8402</v>
      </c>
      <c r="O11" s="10">
        <f t="shared" si="2"/>
        <v>432043.2743</v>
      </c>
      <c r="P11" s="10">
        <f t="shared" si="2"/>
        <v>430605.0035</v>
      </c>
      <c r="Q11" s="10">
        <f t="shared" si="2"/>
        <v>429621.8224</v>
      </c>
      <c r="R11" s="10">
        <f t="shared" si="2"/>
        <v>429105.4899</v>
      </c>
      <c r="S11" s="10">
        <f t="shared" si="2"/>
        <v>429067.7096</v>
      </c>
    </row>
    <row r="12">
      <c r="A12" s="5" t="s">
        <v>62</v>
      </c>
      <c r="B12" s="10">
        <f t="shared" ref="B12:S12" si="3">B8</f>
        <v>143650</v>
      </c>
      <c r="C12" s="10">
        <f t="shared" si="3"/>
        <v>121716.25</v>
      </c>
      <c r="D12" s="10">
        <f t="shared" si="3"/>
        <v>123696.3188</v>
      </c>
      <c r="E12" s="10">
        <f t="shared" si="3"/>
        <v>74460.03619</v>
      </c>
      <c r="F12" s="10">
        <f t="shared" si="3"/>
        <v>-5004.674506</v>
      </c>
      <c r="G12" s="10">
        <f t="shared" si="3"/>
        <v>-4655.019578</v>
      </c>
      <c r="H12" s="10">
        <f t="shared" si="3"/>
        <v>-4293.861661</v>
      </c>
      <c r="I12" s="10">
        <f t="shared" si="3"/>
        <v>-3921.118144</v>
      </c>
      <c r="J12" s="10">
        <f t="shared" si="3"/>
        <v>-3536.717689</v>
      </c>
      <c r="K12" s="10">
        <f t="shared" si="3"/>
        <v>-3140.601133</v>
      </c>
      <c r="L12" s="10">
        <f t="shared" si="3"/>
        <v>-2732.72242</v>
      </c>
      <c r="M12" s="10">
        <f t="shared" si="3"/>
        <v>-2313.049609</v>
      </c>
      <c r="N12" s="10">
        <f t="shared" si="3"/>
        <v>-1881.565909</v>
      </c>
      <c r="O12" s="10">
        <f t="shared" si="3"/>
        <v>-1438.270791</v>
      </c>
      <c r="P12" s="10">
        <f t="shared" si="3"/>
        <v>-983.1811418</v>
      </c>
      <c r="Q12" s="10">
        <f t="shared" si="3"/>
        <v>-516.33249</v>
      </c>
      <c r="R12" s="10">
        <f t="shared" si="3"/>
        <v>-37.78028691</v>
      </c>
      <c r="S12" s="10">
        <f t="shared" si="3"/>
        <v>452.3987416</v>
      </c>
    </row>
    <row r="13">
      <c r="A13" s="5" t="s">
        <v>63</v>
      </c>
      <c r="B13" s="10">
        <f t="shared" ref="B13:S13" si="4">B11+B12</f>
        <v>143650</v>
      </c>
      <c r="C13" s="10">
        <f t="shared" si="4"/>
        <v>265366.25</v>
      </c>
      <c r="D13" s="10">
        <f t="shared" si="4"/>
        <v>389062.5688</v>
      </c>
      <c r="E13" s="10">
        <f t="shared" si="4"/>
        <v>463522.6049</v>
      </c>
      <c r="F13" s="10">
        <f t="shared" si="4"/>
        <v>458517.9304</v>
      </c>
      <c r="G13" s="10">
        <f t="shared" si="4"/>
        <v>453862.9109</v>
      </c>
      <c r="H13" s="10">
        <f t="shared" si="4"/>
        <v>449569.0492</v>
      </c>
      <c r="I13" s="10">
        <f t="shared" si="4"/>
        <v>445647.931</v>
      </c>
      <c r="J13" s="10">
        <f t="shared" si="4"/>
        <v>442111.2134</v>
      </c>
      <c r="K13" s="10">
        <f t="shared" si="4"/>
        <v>438970.6122</v>
      </c>
      <c r="L13" s="10">
        <f t="shared" si="4"/>
        <v>436237.8898</v>
      </c>
      <c r="M13" s="10">
        <f t="shared" si="4"/>
        <v>433924.8402</v>
      </c>
      <c r="N13" s="10">
        <f t="shared" si="4"/>
        <v>432043.2743</v>
      </c>
      <c r="O13" s="10">
        <f t="shared" si="4"/>
        <v>430605.0035</v>
      </c>
      <c r="P13" s="10">
        <f t="shared" si="4"/>
        <v>429621.8224</v>
      </c>
      <c r="Q13" s="10">
        <f t="shared" si="4"/>
        <v>429105.4899</v>
      </c>
      <c r="R13" s="10">
        <f t="shared" si="4"/>
        <v>429067.7096</v>
      </c>
      <c r="S13" s="10">
        <f t="shared" si="4"/>
        <v>429520.1083</v>
      </c>
    </row>
    <row r="14">
      <c r="A14" s="5"/>
      <c r="B14" s="5"/>
      <c r="C14" s="5"/>
      <c r="D14" s="5"/>
      <c r="E14" s="5"/>
      <c r="F14" s="5"/>
      <c r="G14" s="5"/>
      <c r="H14" s="5"/>
      <c r="I14" s="5"/>
      <c r="J14" s="5"/>
      <c r="K14" s="5"/>
      <c r="L14" s="5"/>
      <c r="M14" s="5"/>
      <c r="N14" s="5"/>
      <c r="O14" s="5"/>
      <c r="P14" s="5"/>
      <c r="Q14" s="5"/>
      <c r="R14" s="5"/>
      <c r="S14" s="5"/>
    </row>
    <row r="15">
      <c r="A15" s="5"/>
      <c r="B15" s="5"/>
      <c r="C15" s="5"/>
      <c r="D15" s="5"/>
      <c r="E15" s="5"/>
      <c r="F15" s="5"/>
      <c r="G15" s="5"/>
      <c r="H15" s="5"/>
      <c r="I15" s="5"/>
      <c r="J15" s="5"/>
      <c r="K15" s="5"/>
      <c r="L15" s="5"/>
      <c r="M15" s="5"/>
      <c r="N15" s="5"/>
      <c r="O15" s="5"/>
      <c r="P15" s="5"/>
      <c r="Q15" s="5"/>
      <c r="R15" s="5"/>
      <c r="S15"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c r="B1" s="5" t="s">
        <v>18</v>
      </c>
      <c r="C1" s="5" t="s">
        <v>19</v>
      </c>
      <c r="D1" s="5" t="s">
        <v>20</v>
      </c>
      <c r="E1" s="5" t="s">
        <v>21</v>
      </c>
      <c r="F1" s="5" t="s">
        <v>22</v>
      </c>
      <c r="G1" s="5" t="s">
        <v>23</v>
      </c>
      <c r="H1" s="5" t="s">
        <v>24</v>
      </c>
      <c r="I1" s="5" t="s">
        <v>25</v>
      </c>
      <c r="J1" s="5" t="s">
        <v>26</v>
      </c>
      <c r="K1" s="5" t="s">
        <v>27</v>
      </c>
      <c r="L1" s="5" t="s">
        <v>28</v>
      </c>
      <c r="M1" s="5" t="s">
        <v>29</v>
      </c>
      <c r="N1" s="5" t="s">
        <v>30</v>
      </c>
      <c r="O1" s="5" t="s">
        <v>31</v>
      </c>
      <c r="P1" s="5" t="s">
        <v>32</v>
      </c>
      <c r="Q1" s="5" t="s">
        <v>33</v>
      </c>
      <c r="R1" s="5" t="s">
        <v>34</v>
      </c>
      <c r="S1" s="5" t="s">
        <v>35</v>
      </c>
    </row>
    <row r="2">
      <c r="A2" s="5" t="s">
        <v>64</v>
      </c>
      <c r="B2" s="5"/>
      <c r="C2" s="5"/>
      <c r="D2" s="5"/>
      <c r="E2" s="5"/>
      <c r="F2" s="5"/>
      <c r="G2" s="5"/>
      <c r="H2" s="5"/>
      <c r="I2" s="5"/>
      <c r="J2" s="5"/>
      <c r="K2" s="5"/>
      <c r="L2" s="5"/>
      <c r="M2" s="5"/>
      <c r="N2" s="5"/>
      <c r="O2" s="5"/>
      <c r="P2" s="5"/>
      <c r="Q2" s="5"/>
      <c r="R2" s="5"/>
      <c r="S2" s="5"/>
    </row>
    <row r="3">
      <c r="A3" s="5" t="s">
        <v>60</v>
      </c>
      <c r="B3" s="10">
        <f>Cash!B13</f>
        <v>143650</v>
      </c>
      <c r="C3" s="10">
        <f>Cash!C13</f>
        <v>265366.25</v>
      </c>
      <c r="D3" s="10">
        <f>Cash!D13</f>
        <v>389062.5688</v>
      </c>
      <c r="E3" s="10">
        <f>Cash!E13</f>
        <v>463522.6049</v>
      </c>
      <c r="F3" s="10">
        <f>Cash!F13</f>
        <v>458517.9304</v>
      </c>
      <c r="G3" s="10">
        <f>Cash!G13</f>
        <v>453862.9109</v>
      </c>
      <c r="H3" s="10">
        <f>Cash!H13</f>
        <v>449569.0492</v>
      </c>
      <c r="I3" s="10">
        <f>Cash!I13</f>
        <v>445647.931</v>
      </c>
      <c r="J3" s="10">
        <f>Cash!J13</f>
        <v>442111.2134</v>
      </c>
      <c r="K3" s="10">
        <f>Cash!K13</f>
        <v>438970.6122</v>
      </c>
      <c r="L3" s="10">
        <f>Cash!L13</f>
        <v>436237.8898</v>
      </c>
      <c r="M3" s="10">
        <f>Cash!M13</f>
        <v>433924.8402</v>
      </c>
      <c r="N3" s="10">
        <f>Cash!N13</f>
        <v>432043.2743</v>
      </c>
      <c r="O3" s="10">
        <f>Cash!O13</f>
        <v>430605.0035</v>
      </c>
      <c r="P3" s="10">
        <f>Cash!P13</f>
        <v>429621.8224</v>
      </c>
      <c r="Q3" s="10">
        <f>Cash!Q13</f>
        <v>429105.4899</v>
      </c>
      <c r="R3" s="10">
        <f>Cash!R13</f>
        <v>429067.7096</v>
      </c>
      <c r="S3" s="10">
        <f>Cash!S13</f>
        <v>429520.1083</v>
      </c>
    </row>
    <row r="4">
      <c r="A4" s="5" t="s">
        <v>65</v>
      </c>
      <c r="B4" s="10">
        <f>Stocks!B33</f>
        <v>37475</v>
      </c>
      <c r="C4" s="10">
        <f>Stocks!C33</f>
        <v>75157.25</v>
      </c>
      <c r="D4" s="10">
        <f>Stocks!D33</f>
        <v>113046.6066</v>
      </c>
      <c r="E4" s="10">
        <f>Stocks!E33</f>
        <v>151143.0727</v>
      </c>
      <c r="F4" s="10">
        <f>Stocks!F33</f>
        <v>189446.8127</v>
      </c>
      <c r="G4" s="10">
        <f>Stocks!G33</f>
        <v>227958.1683</v>
      </c>
      <c r="H4" s="10">
        <f>Stocks!H33</f>
        <v>266677.6755</v>
      </c>
      <c r="I4" s="10">
        <f>Stocks!I33</f>
        <v>305606.0822</v>
      </c>
      <c r="J4" s="10">
        <f>Stocks!J33</f>
        <v>344744.3675</v>
      </c>
      <c r="K4" s="10">
        <f>Stocks!K33</f>
        <v>384093.7614</v>
      </c>
      <c r="L4" s="10">
        <f>Stocks!L33</f>
        <v>423655.7661</v>
      </c>
      <c r="M4" s="10">
        <f>Stocks!M33</f>
        <v>463432.1784</v>
      </c>
      <c r="N4" s="10">
        <f>Stocks!N33</f>
        <v>503425.1132</v>
      </c>
      <c r="O4" s="10">
        <f>Stocks!O33</f>
        <v>543637.0289</v>
      </c>
      <c r="P4" s="10">
        <f>Stocks!P33</f>
        <v>584070.7533</v>
      </c>
      <c r="Q4" s="10">
        <f>Stocks!Q33</f>
        <v>624729.5116</v>
      </c>
      <c r="R4" s="10">
        <f>Stocks!R33</f>
        <v>665616.9559</v>
      </c>
      <c r="S4" s="10">
        <f>Stocks!S33</f>
        <v>706737.196</v>
      </c>
    </row>
    <row r="5">
      <c r="A5" s="5" t="s">
        <v>66</v>
      </c>
      <c r="B5" s="10">
        <f t="shared" ref="B5:S5" si="1">B3+B4</f>
        <v>181125</v>
      </c>
      <c r="C5" s="10">
        <f t="shared" si="1"/>
        <v>340523.5</v>
      </c>
      <c r="D5" s="10">
        <f t="shared" si="1"/>
        <v>502109.1753</v>
      </c>
      <c r="E5" s="10">
        <f t="shared" si="1"/>
        <v>614665.6776</v>
      </c>
      <c r="F5" s="10">
        <f t="shared" si="1"/>
        <v>647964.7431</v>
      </c>
      <c r="G5" s="10">
        <f t="shared" si="1"/>
        <v>681821.0791</v>
      </c>
      <c r="H5" s="10">
        <f t="shared" si="1"/>
        <v>716246.7247</v>
      </c>
      <c r="I5" s="10">
        <f t="shared" si="1"/>
        <v>751254.0133</v>
      </c>
      <c r="J5" s="10">
        <f t="shared" si="1"/>
        <v>786855.5809</v>
      </c>
      <c r="K5" s="10">
        <f t="shared" si="1"/>
        <v>823064.3736</v>
      </c>
      <c r="L5" s="10">
        <f t="shared" si="1"/>
        <v>859893.6559</v>
      </c>
      <c r="M5" s="10">
        <f t="shared" si="1"/>
        <v>897357.0186</v>
      </c>
      <c r="N5" s="10">
        <f t="shared" si="1"/>
        <v>935468.3875</v>
      </c>
      <c r="O5" s="10">
        <f t="shared" si="1"/>
        <v>974242.0324</v>
      </c>
      <c r="P5" s="10">
        <f t="shared" si="1"/>
        <v>1013692.576</v>
      </c>
      <c r="Q5" s="10">
        <f t="shared" si="1"/>
        <v>1053835.001</v>
      </c>
      <c r="R5" s="10">
        <f t="shared" si="1"/>
        <v>1094684.665</v>
      </c>
      <c r="S5" s="10">
        <f t="shared" si="1"/>
        <v>1136257.304</v>
      </c>
    </row>
    <row r="6">
      <c r="A6" s="5"/>
      <c r="B6" s="5"/>
      <c r="C6" s="5"/>
      <c r="D6" s="5"/>
      <c r="E6" s="5"/>
      <c r="F6" s="5"/>
      <c r="G6" s="5"/>
      <c r="H6" s="5"/>
      <c r="I6" s="5"/>
      <c r="J6" s="5"/>
      <c r="K6" s="5"/>
      <c r="L6" s="5"/>
      <c r="M6" s="5"/>
      <c r="N6" s="5"/>
      <c r="O6" s="5"/>
      <c r="P6" s="5"/>
      <c r="Q6" s="5"/>
      <c r="R6" s="5"/>
      <c r="S6" s="5"/>
    </row>
    <row r="7">
      <c r="A7" s="5" t="s">
        <v>67</v>
      </c>
      <c r="B7" s="5"/>
      <c r="C7" s="5"/>
      <c r="D7" s="5"/>
      <c r="E7" s="5"/>
      <c r="F7" s="5"/>
      <c r="G7" s="5"/>
      <c r="H7" s="5"/>
      <c r="I7" s="5"/>
      <c r="J7" s="5"/>
      <c r="K7" s="5"/>
      <c r="L7" s="5"/>
      <c r="M7" s="5"/>
      <c r="N7" s="5"/>
      <c r="O7" s="5"/>
      <c r="P7" s="5"/>
      <c r="Q7" s="5"/>
      <c r="R7" s="5"/>
      <c r="S7" s="5"/>
    </row>
    <row r="8">
      <c r="A8" s="5" t="s">
        <v>48</v>
      </c>
      <c r="B8" s="10">
        <f>Purchases!B27</f>
        <v>156250</v>
      </c>
      <c r="C8" s="10">
        <f>Purchases!C27</f>
        <v>290347.5</v>
      </c>
      <c r="D8" s="10">
        <f>Purchases!D27</f>
        <v>426196.45</v>
      </c>
      <c r="E8" s="10">
        <f>Purchases!E27</f>
        <v>512570.5276</v>
      </c>
      <c r="F8" s="10">
        <f>Purchases!F27</f>
        <v>519231.2398</v>
      </c>
      <c r="G8" s="10">
        <f>Purchases!G27</f>
        <v>525982.8022</v>
      </c>
      <c r="H8" s="10">
        <f>Purchases!H27</f>
        <v>532826.4932</v>
      </c>
      <c r="I8" s="10">
        <f>Purchases!I27</f>
        <v>539763.6093</v>
      </c>
      <c r="J8" s="10">
        <f>Purchases!J27</f>
        <v>546795.4659</v>
      </c>
      <c r="K8" s="10">
        <f>Purchases!K27</f>
        <v>553923.3969</v>
      </c>
      <c r="L8" s="10">
        <f>Purchases!L27</f>
        <v>561148.7558</v>
      </c>
      <c r="M8" s="10">
        <f>Purchases!M27</f>
        <v>568472.9152</v>
      </c>
      <c r="N8" s="10">
        <f>Purchases!N27</f>
        <v>575897.2676</v>
      </c>
      <c r="O8" s="10">
        <f>Purchases!O27</f>
        <v>583423.2256</v>
      </c>
      <c r="P8" s="10">
        <f>Purchases!P27</f>
        <v>591052.222</v>
      </c>
      <c r="Q8" s="10">
        <f>Purchases!Q27</f>
        <v>598785.7102</v>
      </c>
      <c r="R8" s="10">
        <f>Purchases!R27</f>
        <v>606625.1645</v>
      </c>
      <c r="S8" s="10">
        <f>Purchases!S27</f>
        <v>614572.0805</v>
      </c>
    </row>
    <row r="9">
      <c r="A9" s="5" t="s">
        <v>68</v>
      </c>
      <c r="B9" s="10">
        <f t="shared" ref="B9:S9" si="2">B8</f>
        <v>156250</v>
      </c>
      <c r="C9" s="10">
        <f t="shared" si="2"/>
        <v>290347.5</v>
      </c>
      <c r="D9" s="10">
        <f t="shared" si="2"/>
        <v>426196.45</v>
      </c>
      <c r="E9" s="10">
        <f t="shared" si="2"/>
        <v>512570.5276</v>
      </c>
      <c r="F9" s="10">
        <f t="shared" si="2"/>
        <v>519231.2398</v>
      </c>
      <c r="G9" s="10">
        <f t="shared" si="2"/>
        <v>525982.8022</v>
      </c>
      <c r="H9" s="10">
        <f t="shared" si="2"/>
        <v>532826.4932</v>
      </c>
      <c r="I9" s="10">
        <f t="shared" si="2"/>
        <v>539763.6093</v>
      </c>
      <c r="J9" s="10">
        <f t="shared" si="2"/>
        <v>546795.4659</v>
      </c>
      <c r="K9" s="10">
        <f t="shared" si="2"/>
        <v>553923.3969</v>
      </c>
      <c r="L9" s="10">
        <f t="shared" si="2"/>
        <v>561148.7558</v>
      </c>
      <c r="M9" s="10">
        <f t="shared" si="2"/>
        <v>568472.9152</v>
      </c>
      <c r="N9" s="10">
        <f t="shared" si="2"/>
        <v>575897.2676</v>
      </c>
      <c r="O9" s="10">
        <f t="shared" si="2"/>
        <v>583423.2256</v>
      </c>
      <c r="P9" s="10">
        <f t="shared" si="2"/>
        <v>591052.222</v>
      </c>
      <c r="Q9" s="10">
        <f t="shared" si="2"/>
        <v>598785.7102</v>
      </c>
      <c r="R9" s="10">
        <f t="shared" si="2"/>
        <v>606625.1645</v>
      </c>
      <c r="S9" s="10">
        <f t="shared" si="2"/>
        <v>614572.0805</v>
      </c>
    </row>
    <row r="10">
      <c r="A10" s="5"/>
      <c r="B10" s="5"/>
      <c r="C10" s="5"/>
      <c r="D10" s="5"/>
      <c r="E10" s="5"/>
      <c r="F10" s="5"/>
      <c r="G10" s="5"/>
      <c r="H10" s="5"/>
      <c r="I10" s="5"/>
      <c r="J10" s="5"/>
      <c r="K10" s="5"/>
      <c r="L10" s="5"/>
      <c r="M10" s="5"/>
      <c r="N10" s="5"/>
      <c r="O10" s="5"/>
      <c r="P10" s="5"/>
      <c r="Q10" s="5"/>
      <c r="R10" s="5"/>
      <c r="S10" s="5"/>
    </row>
    <row r="11">
      <c r="A11" s="5" t="s">
        <v>69</v>
      </c>
      <c r="B11" s="10">
        <f t="shared" ref="B11:S11" si="3">B5-B9</f>
        <v>24875</v>
      </c>
      <c r="C11" s="10">
        <f t="shared" si="3"/>
        <v>50176</v>
      </c>
      <c r="D11" s="10">
        <f t="shared" si="3"/>
        <v>75912.72531</v>
      </c>
      <c r="E11" s="10">
        <f t="shared" si="3"/>
        <v>102095.15</v>
      </c>
      <c r="F11" s="10">
        <f t="shared" si="3"/>
        <v>128733.5033</v>
      </c>
      <c r="G11" s="10">
        <f t="shared" si="3"/>
        <v>155838.2769</v>
      </c>
      <c r="H11" s="10">
        <f t="shared" si="3"/>
        <v>183420.2315</v>
      </c>
      <c r="I11" s="10">
        <f t="shared" si="3"/>
        <v>211490.4039</v>
      </c>
      <c r="J11" s="10">
        <f t="shared" si="3"/>
        <v>240060.115</v>
      </c>
      <c r="K11" s="10">
        <f t="shared" si="3"/>
        <v>269140.9767</v>
      </c>
      <c r="L11" s="10">
        <f t="shared" si="3"/>
        <v>298744.9001</v>
      </c>
      <c r="M11" s="10">
        <f t="shared" si="3"/>
        <v>328884.1034</v>
      </c>
      <c r="N11" s="10">
        <f t="shared" si="3"/>
        <v>359571.1199</v>
      </c>
      <c r="O11" s="10">
        <f t="shared" si="3"/>
        <v>390818.8068</v>
      </c>
      <c r="P11" s="10">
        <f t="shared" si="3"/>
        <v>422640.3537</v>
      </c>
      <c r="Q11" s="10">
        <f t="shared" si="3"/>
        <v>455049.2913</v>
      </c>
      <c r="R11" s="10">
        <f t="shared" si="3"/>
        <v>488059.501</v>
      </c>
      <c r="S11" s="10">
        <f t="shared" si="3"/>
        <v>521685.2238</v>
      </c>
    </row>
    <row r="12">
      <c r="A12" s="5"/>
      <c r="B12" s="5"/>
      <c r="C12" s="5"/>
      <c r="D12" s="5"/>
      <c r="E12" s="5"/>
      <c r="F12" s="5"/>
      <c r="G12" s="5"/>
      <c r="H12" s="5"/>
      <c r="I12" s="5"/>
      <c r="J12" s="5"/>
      <c r="K12" s="5"/>
      <c r="L12" s="5"/>
      <c r="M12" s="5"/>
      <c r="N12" s="5"/>
      <c r="O12" s="5"/>
      <c r="P12" s="5"/>
      <c r="Q12" s="5"/>
      <c r="R12" s="5"/>
      <c r="S12" s="5"/>
    </row>
    <row r="13">
      <c r="A13" s="5" t="s">
        <v>70</v>
      </c>
      <c r="B13" s="6">
        <v>0.0</v>
      </c>
      <c r="C13" s="10">
        <f t="shared" ref="C13:S13" si="4">B15</f>
        <v>24875</v>
      </c>
      <c r="D13" s="10">
        <f t="shared" si="4"/>
        <v>50176</v>
      </c>
      <c r="E13" s="10">
        <f t="shared" si="4"/>
        <v>75912.72531</v>
      </c>
      <c r="F13" s="10">
        <f t="shared" si="4"/>
        <v>102095.15</v>
      </c>
      <c r="G13" s="10">
        <f t="shared" si="4"/>
        <v>128733.5033</v>
      </c>
      <c r="H13" s="10">
        <f t="shared" si="4"/>
        <v>155838.2769</v>
      </c>
      <c r="I13" s="10">
        <f t="shared" si="4"/>
        <v>183420.2315</v>
      </c>
      <c r="J13" s="10">
        <f t="shared" si="4"/>
        <v>211490.4039</v>
      </c>
      <c r="K13" s="10">
        <f t="shared" si="4"/>
        <v>240060.115</v>
      </c>
      <c r="L13" s="10">
        <f t="shared" si="4"/>
        <v>269140.9767</v>
      </c>
      <c r="M13" s="10">
        <f t="shared" si="4"/>
        <v>298744.9001</v>
      </c>
      <c r="N13" s="10">
        <f t="shared" si="4"/>
        <v>328884.1034</v>
      </c>
      <c r="O13" s="10">
        <f t="shared" si="4"/>
        <v>359571.1199</v>
      </c>
      <c r="P13" s="10">
        <f t="shared" si="4"/>
        <v>390818.8068</v>
      </c>
      <c r="Q13" s="10">
        <f t="shared" si="4"/>
        <v>422640.3537</v>
      </c>
      <c r="R13" s="10">
        <f t="shared" si="4"/>
        <v>455049.2913</v>
      </c>
      <c r="S13" s="10">
        <f t="shared" si="4"/>
        <v>488059.501</v>
      </c>
    </row>
    <row r="14">
      <c r="A14" s="5" t="s">
        <v>71</v>
      </c>
      <c r="B14" s="10">
        <f>'Sales and Costs'!B22</f>
        <v>24875</v>
      </c>
      <c r="C14" s="10">
        <f>'Sales and Costs'!C22</f>
        <v>25301</v>
      </c>
      <c r="D14" s="10">
        <f>'Sales and Costs'!D22</f>
        <v>25736.72531</v>
      </c>
      <c r="E14" s="10">
        <f>'Sales and Costs'!E22</f>
        <v>26182.42465</v>
      </c>
      <c r="F14" s="10">
        <f>'Sales and Costs'!F22</f>
        <v>26638.35337</v>
      </c>
      <c r="G14" s="10">
        <f>'Sales and Costs'!G22</f>
        <v>27104.77361</v>
      </c>
      <c r="H14" s="10">
        <f>'Sales and Costs'!H22</f>
        <v>27581.95453</v>
      </c>
      <c r="I14" s="10">
        <f>'Sales and Costs'!I22</f>
        <v>28070.17245</v>
      </c>
      <c r="J14" s="10">
        <f>'Sales and Costs'!J22</f>
        <v>28569.71108</v>
      </c>
      <c r="K14" s="10">
        <f>'Sales and Costs'!K22</f>
        <v>29080.86171</v>
      </c>
      <c r="L14" s="10">
        <f>'Sales and Costs'!L22</f>
        <v>29603.92341</v>
      </c>
      <c r="M14" s="10">
        <f>'Sales and Costs'!M22</f>
        <v>30139.20325</v>
      </c>
      <c r="N14" s="10">
        <f>'Sales and Costs'!N22</f>
        <v>30687.01652</v>
      </c>
      <c r="O14" s="10">
        <f>'Sales and Costs'!O22</f>
        <v>31247.68693</v>
      </c>
      <c r="P14" s="10">
        <f>'Sales and Costs'!P22</f>
        <v>31821.54687</v>
      </c>
      <c r="Q14" s="10">
        <f>'Sales and Costs'!Q22</f>
        <v>32408.93764</v>
      </c>
      <c r="R14" s="10">
        <f>'Sales and Costs'!R22</f>
        <v>33010.20967</v>
      </c>
      <c r="S14" s="10">
        <f>'Sales and Costs'!S22</f>
        <v>33625.7228</v>
      </c>
    </row>
    <row r="15">
      <c r="A15" s="5" t="s">
        <v>72</v>
      </c>
      <c r="B15" s="10">
        <f t="shared" ref="B15:S15" si="5">B13+B14</f>
        <v>24875</v>
      </c>
      <c r="C15" s="10">
        <f t="shared" si="5"/>
        <v>50176</v>
      </c>
      <c r="D15" s="10">
        <f t="shared" si="5"/>
        <v>75912.72531</v>
      </c>
      <c r="E15" s="10">
        <f t="shared" si="5"/>
        <v>102095.15</v>
      </c>
      <c r="F15" s="10">
        <f t="shared" si="5"/>
        <v>128733.5033</v>
      </c>
      <c r="G15" s="10">
        <f t="shared" si="5"/>
        <v>155838.2769</v>
      </c>
      <c r="H15" s="10">
        <f t="shared" si="5"/>
        <v>183420.2315</v>
      </c>
      <c r="I15" s="10">
        <f t="shared" si="5"/>
        <v>211490.4039</v>
      </c>
      <c r="J15" s="10">
        <f t="shared" si="5"/>
        <v>240060.115</v>
      </c>
      <c r="K15" s="10">
        <f t="shared" si="5"/>
        <v>269140.9767</v>
      </c>
      <c r="L15" s="10">
        <f t="shared" si="5"/>
        <v>298744.9001</v>
      </c>
      <c r="M15" s="10">
        <f t="shared" si="5"/>
        <v>328884.1034</v>
      </c>
      <c r="N15" s="10">
        <f t="shared" si="5"/>
        <v>359571.1199</v>
      </c>
      <c r="O15" s="10">
        <f t="shared" si="5"/>
        <v>390818.8068</v>
      </c>
      <c r="P15" s="10">
        <f t="shared" si="5"/>
        <v>422640.3537</v>
      </c>
      <c r="Q15" s="10">
        <f t="shared" si="5"/>
        <v>455049.2913</v>
      </c>
      <c r="R15" s="10">
        <f t="shared" si="5"/>
        <v>488059.501</v>
      </c>
      <c r="S15" s="10">
        <f t="shared" si="5"/>
        <v>521685.2238</v>
      </c>
    </row>
    <row r="16">
      <c r="A16" s="5"/>
      <c r="B16" s="5"/>
      <c r="C16" s="5"/>
      <c r="D16" s="5"/>
      <c r="E16" s="5"/>
      <c r="F16" s="5"/>
      <c r="G16" s="5"/>
      <c r="H16" s="5"/>
      <c r="I16" s="5"/>
      <c r="J16" s="5"/>
      <c r="K16" s="5"/>
      <c r="L16" s="5"/>
      <c r="M16" s="5"/>
      <c r="N16" s="5"/>
      <c r="O16" s="5"/>
      <c r="P16" s="5"/>
      <c r="Q16" s="5"/>
      <c r="R16" s="5"/>
      <c r="S16" s="5"/>
    </row>
    <row r="17">
      <c r="A17" s="5" t="s">
        <v>73</v>
      </c>
      <c r="B17" s="10">
        <f t="shared" ref="B17:S17" si="6">B11-B15</f>
        <v>0</v>
      </c>
      <c r="C17" s="10">
        <f t="shared" si="6"/>
        <v>0</v>
      </c>
      <c r="D17" s="10">
        <f t="shared" si="6"/>
        <v>0</v>
      </c>
      <c r="E17" s="10">
        <f t="shared" si="6"/>
        <v>0</v>
      </c>
      <c r="F17" s="10">
        <f t="shared" si="6"/>
        <v>0</v>
      </c>
      <c r="G17" s="10">
        <f t="shared" si="6"/>
        <v>0</v>
      </c>
      <c r="H17" s="10">
        <f t="shared" si="6"/>
        <v>0</v>
      </c>
      <c r="I17" s="10">
        <f t="shared" si="6"/>
        <v>0</v>
      </c>
      <c r="J17" s="10">
        <f t="shared" si="6"/>
        <v>0</v>
      </c>
      <c r="K17" s="10">
        <f t="shared" si="6"/>
        <v>0</v>
      </c>
      <c r="L17" s="10">
        <f t="shared" si="6"/>
        <v>-0.0000000001164153218</v>
      </c>
      <c r="M17" s="10">
        <f t="shared" si="6"/>
        <v>0</v>
      </c>
      <c r="N17" s="10">
        <f t="shared" si="6"/>
        <v>-0.0000000001164153218</v>
      </c>
      <c r="O17" s="10">
        <f t="shared" si="6"/>
        <v>0</v>
      </c>
      <c r="P17" s="10">
        <f t="shared" si="6"/>
        <v>0</v>
      </c>
      <c r="Q17" s="10">
        <f t="shared" si="6"/>
        <v>0</v>
      </c>
      <c r="R17" s="10">
        <f t="shared" si="6"/>
        <v>0.0000000001164153218</v>
      </c>
      <c r="S17" s="10">
        <f t="shared" si="6"/>
        <v>0</v>
      </c>
    </row>
    <row r="18">
      <c r="A18" s="5"/>
      <c r="B18" s="5"/>
      <c r="C18" s="5"/>
      <c r="D18" s="5"/>
      <c r="E18" s="5"/>
      <c r="F18" s="5"/>
      <c r="G18" s="5"/>
      <c r="H18" s="5"/>
      <c r="I18" s="5"/>
      <c r="J18" s="5"/>
      <c r="K18" s="5"/>
      <c r="L18" s="5"/>
      <c r="M18" s="5"/>
      <c r="N18" s="5"/>
      <c r="O18" s="5"/>
      <c r="P18" s="5"/>
      <c r="Q18" s="5"/>
      <c r="R18" s="5"/>
      <c r="S18" s="5"/>
    </row>
    <row r="19">
      <c r="A19" s="5"/>
      <c r="B19" s="5"/>
      <c r="C19" s="5"/>
      <c r="D19" s="5"/>
      <c r="E19" s="5"/>
      <c r="F19" s="5"/>
      <c r="G19" s="5"/>
      <c r="H19" s="5"/>
      <c r="I19" s="5"/>
      <c r="J19" s="5"/>
      <c r="K19" s="5"/>
      <c r="L19" s="5"/>
      <c r="M19" s="5"/>
      <c r="N19" s="5"/>
      <c r="O19" s="5"/>
      <c r="P19" s="5"/>
      <c r="Q19" s="5"/>
      <c r="R19" s="5"/>
      <c r="S19" s="5"/>
    </row>
    <row r="20">
      <c r="A20" s="5"/>
      <c r="B20" s="5"/>
      <c r="C20" s="5"/>
      <c r="D20" s="5"/>
      <c r="E20" s="5"/>
      <c r="F20" s="5"/>
      <c r="G20" s="5"/>
      <c r="H20" s="5"/>
      <c r="I20" s="5"/>
      <c r="J20" s="5"/>
      <c r="K20" s="5"/>
      <c r="L20" s="5"/>
      <c r="M20" s="5"/>
      <c r="N20" s="5"/>
      <c r="O20" s="5"/>
      <c r="P20" s="5"/>
      <c r="Q20" s="5"/>
      <c r="R20" s="5"/>
      <c r="S20" s="5"/>
    </row>
  </sheetData>
  <drawing r:id="rId1"/>
</worksheet>
</file>