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Stocks" sheetId="6" r:id="rId9"/>
    <sheet state="visible" name="Cash" sheetId="7" r:id="rId10"/>
    <sheet state="visible" name="Balance" sheetId="8" r:id="rId11"/>
  </sheets>
  <definedNames/>
  <calcPr/>
</workbook>
</file>

<file path=xl/sharedStrings.xml><?xml version="1.0" encoding="utf-8"?>
<sst xmlns="http://schemas.openxmlformats.org/spreadsheetml/2006/main" count="184" uniqueCount="65">
  <si>
    <t>Description</t>
  </si>
  <si>
    <t>A magazine store sells cooking magazines, fitness magazines and children's magazines. In the first month it sold 400 cooking magazines, 350 fitness magazines and 450 children's magazines. Each month it estimates that the sales of cooking magaines will increase by 1%, fitness magazines by 2% and children's magazines by 3%.</t>
  </si>
  <si>
    <t>At the start of the first month the shop bought 420 cooking magazines, 400 fitness magazines and 460 children's magazines. It estimates that each month it will increase its purchases of cooking magazines by 1%, fitness magazines by 2% and children's magazines by 3%.</t>
  </si>
  <si>
    <r>
      <rPr>
        <rFont val="Arial"/>
        <color theme="1"/>
        <sz val="16.0"/>
      </rPr>
      <t>The selling price of a cooking magazine is Rs</t>
    </r>
    <r>
      <rPr>
        <rFont val="Arial"/>
        <color rgb="FFA61C00"/>
        <sz val="16.0"/>
      </rPr>
      <t xml:space="preserve"> </t>
    </r>
    <r>
      <rPr>
        <rFont val="Arial"/>
        <color theme="1"/>
        <sz val="16.0"/>
      </rPr>
      <t>50, fitness magazine is Rs 30 and children's magazines is Rs 60. The cost price of a cooking magazine is Rs 40, fitness magazine is Rs 25 and children's magazine is Rs 45.</t>
    </r>
  </si>
  <si>
    <t>Make a model for the magazine store for 18 months.</t>
  </si>
  <si>
    <t>Unit sold</t>
  </si>
  <si>
    <t>Increment</t>
  </si>
  <si>
    <t>Unit Purchased</t>
  </si>
  <si>
    <t>Cost Price</t>
  </si>
  <si>
    <t>Selling Price</t>
  </si>
  <si>
    <t>Cooking</t>
  </si>
  <si>
    <t>Fitness</t>
  </si>
  <si>
    <t>Children</t>
  </si>
  <si>
    <t>M1</t>
  </si>
  <si>
    <t>M2</t>
  </si>
  <si>
    <t>M3</t>
  </si>
  <si>
    <t>M4</t>
  </si>
  <si>
    <t>M5</t>
  </si>
  <si>
    <t>M6</t>
  </si>
  <si>
    <t>M7</t>
  </si>
  <si>
    <t>M8</t>
  </si>
  <si>
    <t>M9</t>
  </si>
  <si>
    <t>M10</t>
  </si>
  <si>
    <t>M11</t>
  </si>
  <si>
    <t>M12</t>
  </si>
  <si>
    <t>M13</t>
  </si>
  <si>
    <t>M14</t>
  </si>
  <si>
    <t>M15</t>
  </si>
  <si>
    <t>M16</t>
  </si>
  <si>
    <t>M17</t>
  </si>
  <si>
    <t>M18</t>
  </si>
  <si>
    <t>Sales (Qty)</t>
  </si>
  <si>
    <t>Purchase (Qty)</t>
  </si>
  <si>
    <t>Sales (in Rs)</t>
  </si>
  <si>
    <t>Total Sales</t>
  </si>
  <si>
    <t>Cost of goods sold</t>
  </si>
  <si>
    <t>Total Cost of goods sold</t>
  </si>
  <si>
    <t>Total Costs</t>
  </si>
  <si>
    <t>Profit</t>
  </si>
  <si>
    <t>Purchases (in Rs.)</t>
  </si>
  <si>
    <t>Total Purchases</t>
  </si>
  <si>
    <t>Opening Stocks</t>
  </si>
  <si>
    <t>Change in stocks</t>
  </si>
  <si>
    <t>Closing Stocks</t>
  </si>
  <si>
    <t>Closing Stocks (in Rs)</t>
  </si>
  <si>
    <t>Total Closing Stocks</t>
  </si>
  <si>
    <t>Cash inflow</t>
  </si>
  <si>
    <t>Cash received from sales</t>
  </si>
  <si>
    <t>Cash outflow</t>
  </si>
  <si>
    <t>Cash paid for purchase</t>
  </si>
  <si>
    <t>Net Cash for the  month</t>
  </si>
  <si>
    <t>Cash in hand</t>
  </si>
  <si>
    <t>Opening Cash</t>
  </si>
  <si>
    <t>Net cash for the month</t>
  </si>
  <si>
    <t>Closing Cash</t>
  </si>
  <si>
    <t>Assets</t>
  </si>
  <si>
    <t>Stocks</t>
  </si>
  <si>
    <t>Total Assets (TA)</t>
  </si>
  <si>
    <t>Liabilities</t>
  </si>
  <si>
    <t>Total Liabilities (TL)</t>
  </si>
  <si>
    <t>Difference 1  (TA-TL)</t>
  </si>
  <si>
    <t>Opening Profit</t>
  </si>
  <si>
    <t>Profit fior the Month</t>
  </si>
  <si>
    <t>Accumulated Profit</t>
  </si>
  <si>
    <t>Difference 2 (D1- AP)</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</si>
</sst>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6.0"/>
      <color theme="1"/>
      <name val="Arial"/>
    </font>
    <font>
      <sz val="16.0"/>
      <color theme="1"/>
      <name val="Arial"/>
    </font>
    <font>
      <color theme="1"/>
      <name val="Arial"/>
    </font>
    <font>
      <b/>
      <color theme="1"/>
      <name val="Arial"/>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2" numFmtId="0" xfId="0" applyAlignment="1" applyFont="1">
      <alignment readingOrder="0" vertical="bottom"/>
    </xf>
    <xf borderId="0" fillId="0" fontId="3" numFmtId="0" xfId="0" applyAlignment="1" applyFont="1">
      <alignment vertical="bottom"/>
    </xf>
    <xf borderId="0" fillId="0" fontId="3" numFmtId="0" xfId="0" applyAlignment="1" applyFont="1">
      <alignment horizontal="right" vertical="bottom"/>
    </xf>
    <xf borderId="0" fillId="0" fontId="3" numFmtId="9" xfId="0" applyAlignment="1" applyFont="1" applyNumberFormat="1">
      <alignment horizontal="right" vertical="bottom"/>
    </xf>
    <xf borderId="0" fillId="0" fontId="3" numFmtId="1" xfId="0" applyAlignment="1" applyFont="1" applyNumberFormat="1">
      <alignment horizontal="right" vertical="bottom"/>
    </xf>
    <xf borderId="0" fillId="0" fontId="3" numFmtId="3" xfId="0" applyAlignment="1" applyFont="1" applyNumberFormat="1">
      <alignment horizontal="right" vertical="bottom"/>
    </xf>
    <xf borderId="0" fillId="0" fontId="3" numFmtId="0" xfId="0" applyAlignment="1" applyFont="1">
      <alignment shrinkToFit="0" vertical="bottom" wrapText="0"/>
    </xf>
    <xf borderId="0" fillId="2" fontId="3" numFmtId="0" xfId="0" applyAlignment="1" applyFill="1" applyFont="1">
      <alignment vertical="bottom"/>
    </xf>
    <xf borderId="0" fillId="2"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4.0"/>
  </cols>
  <sheetData>
    <row r="1">
      <c r="A1" s="1" t="s">
        <v>0</v>
      </c>
    </row>
    <row r="2">
      <c r="A2" s="2" t="s">
        <v>1</v>
      </c>
    </row>
    <row r="3">
      <c r="A3" s="2" t="s">
        <v>2</v>
      </c>
    </row>
    <row r="4">
      <c r="A4" s="2" t="s">
        <v>3</v>
      </c>
    </row>
    <row r="5">
      <c r="A5" s="3" t="s">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5</v>
      </c>
      <c r="C1" s="4" t="s">
        <v>6</v>
      </c>
      <c r="D1" s="4" t="s">
        <v>7</v>
      </c>
      <c r="E1" s="4" t="s">
        <v>6</v>
      </c>
      <c r="F1" s="4" t="s">
        <v>8</v>
      </c>
      <c r="G1" s="4" t="s">
        <v>9</v>
      </c>
    </row>
    <row r="2">
      <c r="A2" s="4" t="s">
        <v>10</v>
      </c>
      <c r="B2" s="5">
        <v>400.0</v>
      </c>
      <c r="C2" s="6">
        <v>0.01</v>
      </c>
      <c r="D2" s="5">
        <v>420.0</v>
      </c>
      <c r="E2" s="6">
        <v>0.01</v>
      </c>
      <c r="F2" s="5">
        <v>40.0</v>
      </c>
      <c r="G2" s="5">
        <v>50.0</v>
      </c>
    </row>
    <row r="3">
      <c r="A3" s="4" t="s">
        <v>11</v>
      </c>
      <c r="B3" s="5">
        <v>350.0</v>
      </c>
      <c r="C3" s="6">
        <v>0.02</v>
      </c>
      <c r="D3" s="5">
        <v>400.0</v>
      </c>
      <c r="E3" s="6">
        <v>0.02</v>
      </c>
      <c r="F3" s="5">
        <v>25.0</v>
      </c>
      <c r="G3" s="5">
        <v>30.0</v>
      </c>
    </row>
    <row r="4">
      <c r="A4" s="4" t="s">
        <v>12</v>
      </c>
      <c r="B4" s="5">
        <v>450.0</v>
      </c>
      <c r="C4" s="6">
        <v>0.03</v>
      </c>
      <c r="D4" s="5">
        <v>460.0</v>
      </c>
      <c r="E4" s="6">
        <v>0.03</v>
      </c>
      <c r="F4" s="5">
        <v>45.0</v>
      </c>
      <c r="G4" s="5">
        <v>60.0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63"/>
  </cols>
  <sheetData>
    <row r="1">
      <c r="A1" s="4"/>
      <c r="B1" s="4" t="s">
        <v>13</v>
      </c>
      <c r="C1" s="4" t="s">
        <v>14</v>
      </c>
      <c r="D1" s="4" t="s">
        <v>15</v>
      </c>
      <c r="E1" s="4" t="s">
        <v>16</v>
      </c>
      <c r="F1" s="4" t="s">
        <v>17</v>
      </c>
      <c r="G1" s="4" t="s">
        <v>18</v>
      </c>
      <c r="H1" s="4" t="s">
        <v>19</v>
      </c>
      <c r="I1" s="4" t="s">
        <v>20</v>
      </c>
      <c r="J1" s="4" t="s">
        <v>21</v>
      </c>
      <c r="K1" s="4" t="s">
        <v>22</v>
      </c>
      <c r="L1" s="4" t="s">
        <v>23</v>
      </c>
      <c r="M1" s="4" t="s">
        <v>24</v>
      </c>
      <c r="N1" s="4" t="s">
        <v>25</v>
      </c>
      <c r="O1" s="4" t="s">
        <v>26</v>
      </c>
      <c r="P1" s="4" t="s">
        <v>27</v>
      </c>
      <c r="Q1" s="4" t="s">
        <v>28</v>
      </c>
      <c r="R1" s="4" t="s">
        <v>29</v>
      </c>
      <c r="S1" s="4" t="s">
        <v>30</v>
      </c>
    </row>
    <row r="2">
      <c r="A2" s="4" t="s">
        <v>31</v>
      </c>
      <c r="B2" s="4"/>
      <c r="C2" s="4"/>
      <c r="D2" s="4"/>
      <c r="E2" s="4"/>
      <c r="F2" s="4"/>
      <c r="G2" s="4"/>
      <c r="H2" s="4"/>
      <c r="I2" s="4"/>
      <c r="J2" s="4"/>
      <c r="K2" s="4"/>
      <c r="L2" s="4"/>
      <c r="M2" s="4"/>
      <c r="N2" s="4"/>
      <c r="O2" s="4"/>
      <c r="P2" s="4"/>
      <c r="Q2" s="4"/>
      <c r="R2" s="4"/>
      <c r="S2" s="4"/>
    </row>
    <row r="3">
      <c r="A3" s="4" t="s">
        <v>10</v>
      </c>
      <c r="B3" s="5">
        <f>Assumptions!B2</f>
        <v>400</v>
      </c>
      <c r="C3" s="7">
        <f>B3*(1+Assumptions!$C2)</f>
        <v>404</v>
      </c>
      <c r="D3" s="7">
        <f>C3*(1+Assumptions!$C2)</f>
        <v>408.04</v>
      </c>
      <c r="E3" s="7">
        <f>D3*(1+Assumptions!$C2)</f>
        <v>412.1204</v>
      </c>
      <c r="F3" s="7">
        <f>E3*(1+Assumptions!$C2)</f>
        <v>416.241604</v>
      </c>
      <c r="G3" s="7">
        <f>F3*(1+Assumptions!$C2)</f>
        <v>420.40402</v>
      </c>
      <c r="H3" s="7">
        <f>G3*(1+Assumptions!$C2)</f>
        <v>424.6080602</v>
      </c>
      <c r="I3" s="7">
        <f>H3*(1+Assumptions!$C2)</f>
        <v>428.8541408</v>
      </c>
      <c r="J3" s="7">
        <f>I3*(1+Assumptions!$C2)</f>
        <v>433.1426823</v>
      </c>
      <c r="K3" s="7">
        <f>J3*(1+Assumptions!$C2)</f>
        <v>437.4741091</v>
      </c>
      <c r="L3" s="7">
        <f>K3*(1+Assumptions!$C2)</f>
        <v>441.8488502</v>
      </c>
      <c r="M3" s="7">
        <f>L3*(1+Assumptions!$C2)</f>
        <v>446.2673387</v>
      </c>
      <c r="N3" s="7">
        <f>M3*(1+Assumptions!$C2)</f>
        <v>450.7300121</v>
      </c>
      <c r="O3" s="7">
        <f>N3*(1+Assumptions!$C2)</f>
        <v>455.2373122</v>
      </c>
      <c r="P3" s="7">
        <f>O3*(1+Assumptions!$C2)</f>
        <v>459.7896853</v>
      </c>
      <c r="Q3" s="7">
        <f>P3*(1+Assumptions!$C2)</f>
        <v>464.3875821</v>
      </c>
      <c r="R3" s="7">
        <f>Q3*(1+Assumptions!$C2)</f>
        <v>469.031458</v>
      </c>
      <c r="S3" s="7">
        <f>R3*(1+Assumptions!$C2)</f>
        <v>473.7217725</v>
      </c>
    </row>
    <row r="4">
      <c r="A4" s="4" t="s">
        <v>11</v>
      </c>
      <c r="B4" s="5">
        <f>Assumptions!B3</f>
        <v>350</v>
      </c>
      <c r="C4" s="7">
        <f>B4*(1+Assumptions!$C3)</f>
        <v>357</v>
      </c>
      <c r="D4" s="7">
        <f>C4*(1+Assumptions!$C3)</f>
        <v>364.14</v>
      </c>
      <c r="E4" s="7">
        <f>D4*(1+Assumptions!$C3)</f>
        <v>371.4228</v>
      </c>
      <c r="F4" s="7">
        <f>E4*(1+Assumptions!$C3)</f>
        <v>378.851256</v>
      </c>
      <c r="G4" s="7">
        <f>F4*(1+Assumptions!$C3)</f>
        <v>386.4282811</v>
      </c>
      <c r="H4" s="7">
        <f>G4*(1+Assumptions!$C3)</f>
        <v>394.1568467</v>
      </c>
      <c r="I4" s="7">
        <f>H4*(1+Assumptions!$C3)</f>
        <v>402.0399837</v>
      </c>
      <c r="J4" s="7">
        <f>I4*(1+Assumptions!$C3)</f>
        <v>410.0807834</v>
      </c>
      <c r="K4" s="7">
        <f>J4*(1+Assumptions!$C3)</f>
        <v>418.282399</v>
      </c>
      <c r="L4" s="7">
        <f>K4*(1+Assumptions!$C3)</f>
        <v>426.648047</v>
      </c>
      <c r="M4" s="7">
        <f>L4*(1+Assumptions!$C3)</f>
        <v>435.1810079</v>
      </c>
      <c r="N4" s="7">
        <f>M4*(1+Assumptions!$C3)</f>
        <v>443.8846281</v>
      </c>
      <c r="O4" s="7">
        <f>N4*(1+Assumptions!$C3)</f>
        <v>452.7623207</v>
      </c>
      <c r="P4" s="7">
        <f>O4*(1+Assumptions!$C3)</f>
        <v>461.8175671</v>
      </c>
      <c r="Q4" s="7">
        <f>P4*(1+Assumptions!$C3)</f>
        <v>471.0539184</v>
      </c>
      <c r="R4" s="7">
        <f>Q4*(1+Assumptions!$C3)</f>
        <v>480.4749968</v>
      </c>
      <c r="S4" s="7">
        <f>R4*(1+Assumptions!$C3)</f>
        <v>490.0844967</v>
      </c>
    </row>
    <row r="5">
      <c r="A5" s="4" t="s">
        <v>12</v>
      </c>
      <c r="B5" s="5">
        <f>Assumptions!B4</f>
        <v>450</v>
      </c>
      <c r="C5" s="7">
        <f>B5*(1+Assumptions!$C4)</f>
        <v>463.5</v>
      </c>
      <c r="D5" s="7">
        <f>C5*(1+Assumptions!$C4)</f>
        <v>477.405</v>
      </c>
      <c r="E5" s="7">
        <f>D5*(1+Assumptions!$C4)</f>
        <v>491.72715</v>
      </c>
      <c r="F5" s="7">
        <f>E5*(1+Assumptions!$C4)</f>
        <v>506.4789645</v>
      </c>
      <c r="G5" s="7">
        <f>F5*(1+Assumptions!$C4)</f>
        <v>521.6733334</v>
      </c>
      <c r="H5" s="7">
        <f>G5*(1+Assumptions!$C4)</f>
        <v>537.3235334</v>
      </c>
      <c r="I5" s="7">
        <f>H5*(1+Assumptions!$C4)</f>
        <v>553.4432394</v>
      </c>
      <c r="J5" s="7">
        <f>I5*(1+Assumptions!$C4)</f>
        <v>570.0465366</v>
      </c>
      <c r="K5" s="7">
        <f>J5*(1+Assumptions!$C4)</f>
        <v>587.1479327</v>
      </c>
      <c r="L5" s="7">
        <f>K5*(1+Assumptions!$C4)</f>
        <v>604.7623707</v>
      </c>
      <c r="M5" s="7">
        <f>L5*(1+Assumptions!$C4)</f>
        <v>622.9052418</v>
      </c>
      <c r="N5" s="7">
        <f>M5*(1+Assumptions!$C4)</f>
        <v>641.5923991</v>
      </c>
      <c r="O5" s="7">
        <f>N5*(1+Assumptions!$C4)</f>
        <v>660.8401711</v>
      </c>
      <c r="P5" s="7">
        <f>O5*(1+Assumptions!$C4)</f>
        <v>680.6653762</v>
      </c>
      <c r="Q5" s="7">
        <f>P5*(1+Assumptions!$C4)</f>
        <v>701.0853375</v>
      </c>
      <c r="R5" s="7">
        <f>Q5*(1+Assumptions!$C4)</f>
        <v>722.1178976</v>
      </c>
      <c r="S5" s="7">
        <f>R5*(1+Assumptions!$C4)</f>
        <v>743.7814345</v>
      </c>
    </row>
    <row r="6">
      <c r="A6" s="4"/>
      <c r="B6" s="4"/>
      <c r="C6" s="4"/>
      <c r="D6" s="4"/>
      <c r="E6" s="4"/>
      <c r="F6" s="4"/>
      <c r="G6" s="4"/>
      <c r="H6" s="4"/>
      <c r="I6" s="4"/>
      <c r="J6" s="4"/>
      <c r="K6" s="4"/>
      <c r="L6" s="4"/>
      <c r="M6" s="4"/>
      <c r="N6" s="4"/>
      <c r="O6" s="4"/>
      <c r="P6" s="4"/>
      <c r="Q6" s="4"/>
      <c r="R6" s="4"/>
      <c r="S6" s="4"/>
    </row>
    <row r="7">
      <c r="A7" s="4" t="s">
        <v>32</v>
      </c>
      <c r="B7" s="4"/>
      <c r="C7" s="4"/>
      <c r="D7" s="4"/>
      <c r="E7" s="4"/>
      <c r="F7" s="4"/>
      <c r="G7" s="4"/>
      <c r="H7" s="4"/>
      <c r="I7" s="4"/>
      <c r="J7" s="4"/>
      <c r="K7" s="4"/>
      <c r="L7" s="4"/>
      <c r="M7" s="4"/>
      <c r="N7" s="4"/>
      <c r="O7" s="4"/>
      <c r="P7" s="4"/>
      <c r="Q7" s="4"/>
      <c r="R7" s="4"/>
      <c r="S7" s="4"/>
    </row>
    <row r="8">
      <c r="A8" s="4" t="s">
        <v>10</v>
      </c>
      <c r="B8" s="5">
        <f>Assumptions!D2</f>
        <v>420</v>
      </c>
      <c r="C8" s="7">
        <f>B8*(1+Assumptions!$E2)</f>
        <v>424.2</v>
      </c>
      <c r="D8" s="7">
        <f>C8*(1+Assumptions!$E2)</f>
        <v>428.442</v>
      </c>
      <c r="E8" s="7">
        <f>D8*(1+Assumptions!$E2)</f>
        <v>432.72642</v>
      </c>
      <c r="F8" s="7">
        <f>E8*(1+Assumptions!$E2)</f>
        <v>437.0536842</v>
      </c>
      <c r="G8" s="7">
        <f>F8*(1+Assumptions!$E2)</f>
        <v>441.424221</v>
      </c>
      <c r="H8" s="7">
        <f>G8*(1+Assumptions!$E2)</f>
        <v>445.8384633</v>
      </c>
      <c r="I8" s="7">
        <f>H8*(1+Assumptions!$E2)</f>
        <v>450.2968479</v>
      </c>
      <c r="J8" s="7">
        <f>I8*(1+Assumptions!$E2)</f>
        <v>454.7998164</v>
      </c>
      <c r="K8" s="7">
        <f>J8*(1+Assumptions!$E2)</f>
        <v>459.3478145</v>
      </c>
      <c r="L8" s="7">
        <f>K8*(1+Assumptions!$E2)</f>
        <v>463.9412927</v>
      </c>
      <c r="M8" s="7">
        <f>L8*(1+Assumptions!$E2)</f>
        <v>468.5807056</v>
      </c>
      <c r="N8" s="7">
        <f>M8*(1+Assumptions!$E2)</f>
        <v>473.2665127</v>
      </c>
      <c r="O8" s="7">
        <f>N8*(1+Assumptions!$E2)</f>
        <v>477.9991778</v>
      </c>
      <c r="P8" s="7">
        <f>O8*(1+Assumptions!$E2)</f>
        <v>482.7791696</v>
      </c>
      <c r="Q8" s="7">
        <f>P8*(1+Assumptions!$E2)</f>
        <v>487.6069613</v>
      </c>
      <c r="R8" s="7">
        <f>Q8*(1+Assumptions!$E2)</f>
        <v>492.4830309</v>
      </c>
      <c r="S8" s="7">
        <f>R8*(1+Assumptions!$E2)</f>
        <v>497.4078612</v>
      </c>
    </row>
    <row r="9">
      <c r="A9" s="4" t="s">
        <v>11</v>
      </c>
      <c r="B9" s="5">
        <f>Assumptions!D3</f>
        <v>400</v>
      </c>
      <c r="C9" s="7">
        <f>B9*(1+Assumptions!$E3)</f>
        <v>408</v>
      </c>
      <c r="D9" s="7">
        <f>C9*(1+Assumptions!$E3)</f>
        <v>416.16</v>
      </c>
      <c r="E9" s="7">
        <f>D9*(1+Assumptions!$E3)</f>
        <v>424.4832</v>
      </c>
      <c r="F9" s="7">
        <f>E9*(1+Assumptions!$E3)</f>
        <v>432.972864</v>
      </c>
      <c r="G9" s="7">
        <f>F9*(1+Assumptions!$E3)</f>
        <v>441.6323213</v>
      </c>
      <c r="H9" s="7">
        <f>G9*(1+Assumptions!$E3)</f>
        <v>450.4649677</v>
      </c>
      <c r="I9" s="7">
        <f>H9*(1+Assumptions!$E3)</f>
        <v>459.4742671</v>
      </c>
      <c r="J9" s="7">
        <f>I9*(1+Assumptions!$E3)</f>
        <v>468.6637524</v>
      </c>
      <c r="K9" s="7">
        <f>J9*(1+Assumptions!$E3)</f>
        <v>478.0370274</v>
      </c>
      <c r="L9" s="7">
        <f>K9*(1+Assumptions!$E3)</f>
        <v>487.597768</v>
      </c>
      <c r="M9" s="7">
        <f>L9*(1+Assumptions!$E3)</f>
        <v>497.3497234</v>
      </c>
      <c r="N9" s="7">
        <f>M9*(1+Assumptions!$E3)</f>
        <v>507.2967178</v>
      </c>
      <c r="O9" s="7">
        <f>N9*(1+Assumptions!$E3)</f>
        <v>517.4426522</v>
      </c>
      <c r="P9" s="7">
        <f>O9*(1+Assumptions!$E3)</f>
        <v>527.7915052</v>
      </c>
      <c r="Q9" s="7">
        <f>P9*(1+Assumptions!$E3)</f>
        <v>538.3473353</v>
      </c>
      <c r="R9" s="7">
        <f>Q9*(1+Assumptions!$E3)</f>
        <v>549.114282</v>
      </c>
      <c r="S9" s="7">
        <f>R9*(1+Assumptions!$E3)</f>
        <v>560.0965677</v>
      </c>
    </row>
    <row r="10">
      <c r="A10" s="4" t="s">
        <v>12</v>
      </c>
      <c r="B10" s="5">
        <f>Assumptions!D4</f>
        <v>460</v>
      </c>
      <c r="C10" s="7">
        <f>B10*(1+Assumptions!$E4)</f>
        <v>473.8</v>
      </c>
      <c r="D10" s="7">
        <f>C10*(1+Assumptions!$E4)</f>
        <v>488.014</v>
      </c>
      <c r="E10" s="7">
        <f>D10*(1+Assumptions!$E4)</f>
        <v>502.65442</v>
      </c>
      <c r="F10" s="7">
        <f>E10*(1+Assumptions!$E4)</f>
        <v>517.7340526</v>
      </c>
      <c r="G10" s="7">
        <f>F10*(1+Assumptions!$E4)</f>
        <v>533.2660742</v>
      </c>
      <c r="H10" s="7">
        <f>G10*(1+Assumptions!$E4)</f>
        <v>549.2640564</v>
      </c>
      <c r="I10" s="7">
        <f>H10*(1+Assumptions!$E4)</f>
        <v>565.7419781</v>
      </c>
      <c r="J10" s="7">
        <f>I10*(1+Assumptions!$E4)</f>
        <v>582.7142374</v>
      </c>
      <c r="K10" s="7">
        <f>J10*(1+Assumptions!$E4)</f>
        <v>600.1956646</v>
      </c>
      <c r="L10" s="7">
        <f>K10*(1+Assumptions!$E4)</f>
        <v>618.2015345</v>
      </c>
      <c r="M10" s="7">
        <f>L10*(1+Assumptions!$E4)</f>
        <v>636.7475805</v>
      </c>
      <c r="N10" s="7">
        <f>M10*(1+Assumptions!$E4)</f>
        <v>655.8500079</v>
      </c>
      <c r="O10" s="7">
        <f>N10*(1+Assumptions!$E4)</f>
        <v>675.5255082</v>
      </c>
      <c r="P10" s="7">
        <f>O10*(1+Assumptions!$E4)</f>
        <v>695.7912734</v>
      </c>
      <c r="Q10" s="7">
        <f>P10*(1+Assumptions!$E4)</f>
        <v>716.6650116</v>
      </c>
      <c r="R10" s="7">
        <f>Q10*(1+Assumptions!$E4)</f>
        <v>738.164962</v>
      </c>
      <c r="S10" s="7">
        <f>R10*(1+Assumptions!$E4)</f>
        <v>760.3099108</v>
      </c>
    </row>
    <row r="11">
      <c r="A11" s="4"/>
      <c r="B11" s="4"/>
      <c r="C11" s="4"/>
      <c r="D11" s="4"/>
      <c r="E11" s="4"/>
      <c r="F11" s="4"/>
      <c r="G11" s="4"/>
      <c r="H11" s="4"/>
      <c r="I11" s="4"/>
      <c r="J11" s="4"/>
      <c r="K11" s="4"/>
      <c r="L11" s="4"/>
      <c r="M11" s="4"/>
      <c r="N11" s="4"/>
      <c r="O11" s="4"/>
      <c r="P11" s="4"/>
      <c r="Q11" s="4"/>
      <c r="R11" s="4"/>
      <c r="S11"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9.25"/>
  </cols>
  <sheetData>
    <row r="1">
      <c r="A1" s="4"/>
      <c r="B1" s="4" t="s">
        <v>13</v>
      </c>
      <c r="C1" s="4" t="s">
        <v>14</v>
      </c>
      <c r="D1" s="4" t="s">
        <v>15</v>
      </c>
      <c r="E1" s="4" t="s">
        <v>16</v>
      </c>
      <c r="F1" s="4" t="s">
        <v>17</v>
      </c>
      <c r="G1" s="4" t="s">
        <v>18</v>
      </c>
      <c r="H1" s="4" t="s">
        <v>19</v>
      </c>
      <c r="I1" s="4" t="s">
        <v>20</v>
      </c>
      <c r="J1" s="4" t="s">
        <v>21</v>
      </c>
      <c r="K1" s="4" t="s">
        <v>22</v>
      </c>
      <c r="L1" s="4" t="s">
        <v>23</v>
      </c>
      <c r="M1" s="4" t="s">
        <v>24</v>
      </c>
      <c r="N1" s="4" t="s">
        <v>25</v>
      </c>
      <c r="O1" s="4" t="s">
        <v>26</v>
      </c>
      <c r="P1" s="4" t="s">
        <v>27</v>
      </c>
      <c r="Q1" s="4" t="s">
        <v>28</v>
      </c>
      <c r="R1" s="4" t="s">
        <v>29</v>
      </c>
      <c r="S1" s="4" t="s">
        <v>30</v>
      </c>
    </row>
    <row r="2">
      <c r="A2" s="4" t="s">
        <v>33</v>
      </c>
      <c r="B2" s="4"/>
      <c r="C2" s="4"/>
      <c r="D2" s="4"/>
      <c r="E2" s="4"/>
      <c r="F2" s="4"/>
      <c r="G2" s="4"/>
      <c r="H2" s="4"/>
      <c r="I2" s="4"/>
      <c r="J2" s="4"/>
      <c r="K2" s="4"/>
      <c r="L2" s="4"/>
      <c r="M2" s="4"/>
      <c r="N2" s="4"/>
      <c r="O2" s="4"/>
      <c r="P2" s="4"/>
      <c r="Q2" s="4"/>
      <c r="R2" s="4"/>
      <c r="S2" s="4"/>
    </row>
    <row r="3">
      <c r="A3" s="4" t="s">
        <v>10</v>
      </c>
      <c r="B3" s="8">
        <f>'Calcs-1'!B3*Assumptions!$G2</f>
        <v>20000</v>
      </c>
      <c r="C3" s="8">
        <f>'Calcs-1'!C3*Assumptions!$G2</f>
        <v>20200</v>
      </c>
      <c r="D3" s="8">
        <f>'Calcs-1'!D3*Assumptions!$G2</f>
        <v>20402</v>
      </c>
      <c r="E3" s="8">
        <f>'Calcs-1'!E3*Assumptions!$G2</f>
        <v>20606.02</v>
      </c>
      <c r="F3" s="8">
        <f>'Calcs-1'!F3*Assumptions!$G2</f>
        <v>20812.0802</v>
      </c>
      <c r="G3" s="8">
        <f>'Calcs-1'!G3*Assumptions!$G2</f>
        <v>21020.201</v>
      </c>
      <c r="H3" s="8">
        <f>'Calcs-1'!H3*Assumptions!$G2</f>
        <v>21230.40301</v>
      </c>
      <c r="I3" s="8">
        <f>'Calcs-1'!I3*Assumptions!$G2</f>
        <v>21442.70704</v>
      </c>
      <c r="J3" s="8">
        <f>'Calcs-1'!J3*Assumptions!$G2</f>
        <v>21657.13411</v>
      </c>
      <c r="K3" s="8">
        <f>'Calcs-1'!K3*Assumptions!$G2</f>
        <v>21873.70545</v>
      </c>
      <c r="L3" s="8">
        <f>'Calcs-1'!L3*Assumptions!$G2</f>
        <v>22092.44251</v>
      </c>
      <c r="M3" s="8">
        <f>'Calcs-1'!M3*Assumptions!$G2</f>
        <v>22313.36693</v>
      </c>
      <c r="N3" s="8">
        <f>'Calcs-1'!N3*Assumptions!$G2</f>
        <v>22536.5006</v>
      </c>
      <c r="O3" s="8">
        <f>'Calcs-1'!O3*Assumptions!$G2</f>
        <v>22761.86561</v>
      </c>
      <c r="P3" s="8">
        <f>'Calcs-1'!P3*Assumptions!$G2</f>
        <v>22989.48426</v>
      </c>
      <c r="Q3" s="8">
        <f>'Calcs-1'!Q3*Assumptions!$G2</f>
        <v>23219.37911</v>
      </c>
      <c r="R3" s="8">
        <f>'Calcs-1'!R3*Assumptions!$G2</f>
        <v>23451.5729</v>
      </c>
      <c r="S3" s="8">
        <f>'Calcs-1'!S3*Assumptions!$G2</f>
        <v>23686.08863</v>
      </c>
    </row>
    <row r="4">
      <c r="A4" s="4" t="s">
        <v>11</v>
      </c>
      <c r="B4" s="8">
        <f>'Calcs-1'!B4*Assumptions!$G3</f>
        <v>10500</v>
      </c>
      <c r="C4" s="8">
        <f>'Calcs-1'!C4*Assumptions!$G3</f>
        <v>10710</v>
      </c>
      <c r="D4" s="8">
        <f>'Calcs-1'!D4*Assumptions!$G3</f>
        <v>10924.2</v>
      </c>
      <c r="E4" s="8">
        <f>'Calcs-1'!E4*Assumptions!$G3</f>
        <v>11142.684</v>
      </c>
      <c r="F4" s="8">
        <f>'Calcs-1'!F4*Assumptions!$G3</f>
        <v>11365.53768</v>
      </c>
      <c r="G4" s="8">
        <f>'Calcs-1'!G4*Assumptions!$G3</f>
        <v>11592.84843</v>
      </c>
      <c r="H4" s="8">
        <f>'Calcs-1'!H4*Assumptions!$G3</f>
        <v>11824.7054</v>
      </c>
      <c r="I4" s="8">
        <f>'Calcs-1'!I4*Assumptions!$G3</f>
        <v>12061.19951</v>
      </c>
      <c r="J4" s="8">
        <f>'Calcs-1'!J4*Assumptions!$G3</f>
        <v>12302.4235</v>
      </c>
      <c r="K4" s="8">
        <f>'Calcs-1'!K4*Assumptions!$G3</f>
        <v>12548.47197</v>
      </c>
      <c r="L4" s="8">
        <f>'Calcs-1'!L4*Assumptions!$G3</f>
        <v>12799.44141</v>
      </c>
      <c r="M4" s="8">
        <f>'Calcs-1'!M4*Assumptions!$G3</f>
        <v>13055.43024</v>
      </c>
      <c r="N4" s="8">
        <f>'Calcs-1'!N4*Assumptions!$G3</f>
        <v>13316.53884</v>
      </c>
      <c r="O4" s="8">
        <f>'Calcs-1'!O4*Assumptions!$G3</f>
        <v>13582.86962</v>
      </c>
      <c r="P4" s="8">
        <f>'Calcs-1'!P4*Assumptions!$G3</f>
        <v>13854.52701</v>
      </c>
      <c r="Q4" s="8">
        <f>'Calcs-1'!Q4*Assumptions!$G3</f>
        <v>14131.61755</v>
      </c>
      <c r="R4" s="8">
        <f>'Calcs-1'!R4*Assumptions!$G3</f>
        <v>14414.2499</v>
      </c>
      <c r="S4" s="8">
        <f>'Calcs-1'!S4*Assumptions!$G3</f>
        <v>14702.5349</v>
      </c>
    </row>
    <row r="5">
      <c r="A5" s="4" t="s">
        <v>12</v>
      </c>
      <c r="B5" s="8">
        <f>'Calcs-1'!B5*Assumptions!$G4</f>
        <v>27000</v>
      </c>
      <c r="C5" s="8">
        <f>'Calcs-1'!C5*Assumptions!$G4</f>
        <v>27810</v>
      </c>
      <c r="D5" s="8">
        <f>'Calcs-1'!D5*Assumptions!$G4</f>
        <v>28644.3</v>
      </c>
      <c r="E5" s="8">
        <f>'Calcs-1'!E5*Assumptions!$G4</f>
        <v>29503.629</v>
      </c>
      <c r="F5" s="8">
        <f>'Calcs-1'!F5*Assumptions!$G4</f>
        <v>30388.73787</v>
      </c>
      <c r="G5" s="8">
        <f>'Calcs-1'!G5*Assumptions!$G4</f>
        <v>31300.40001</v>
      </c>
      <c r="H5" s="8">
        <f>'Calcs-1'!H5*Assumptions!$G4</f>
        <v>32239.41201</v>
      </c>
      <c r="I5" s="8">
        <f>'Calcs-1'!I5*Assumptions!$G4</f>
        <v>33206.59437</v>
      </c>
      <c r="J5" s="8">
        <f>'Calcs-1'!J5*Assumptions!$G4</f>
        <v>34202.7922</v>
      </c>
      <c r="K5" s="8">
        <f>'Calcs-1'!K5*Assumptions!$G4</f>
        <v>35228.87596</v>
      </c>
      <c r="L5" s="8">
        <f>'Calcs-1'!L5*Assumptions!$G4</f>
        <v>36285.74224</v>
      </c>
      <c r="M5" s="8">
        <f>'Calcs-1'!M5*Assumptions!$G4</f>
        <v>37374.31451</v>
      </c>
      <c r="N5" s="8">
        <f>'Calcs-1'!N5*Assumptions!$G4</f>
        <v>38495.54394</v>
      </c>
      <c r="O5" s="8">
        <f>'Calcs-1'!O5*Assumptions!$G4</f>
        <v>39650.41026</v>
      </c>
      <c r="P5" s="8">
        <f>'Calcs-1'!P5*Assumptions!$G4</f>
        <v>40839.92257</v>
      </c>
      <c r="Q5" s="8">
        <f>'Calcs-1'!Q5*Assumptions!$G4</f>
        <v>42065.12025</v>
      </c>
      <c r="R5" s="8">
        <f>'Calcs-1'!R5*Assumptions!$G4</f>
        <v>43327.07386</v>
      </c>
      <c r="S5" s="8">
        <f>'Calcs-1'!S5*Assumptions!$G4</f>
        <v>44626.88607</v>
      </c>
    </row>
    <row r="6">
      <c r="A6" s="4" t="s">
        <v>34</v>
      </c>
      <c r="B6" s="8">
        <f t="shared" ref="B6:S6" si="1">SUM(B3:B5)</f>
        <v>57500</v>
      </c>
      <c r="C6" s="8">
        <f t="shared" si="1"/>
        <v>58720</v>
      </c>
      <c r="D6" s="8">
        <f t="shared" si="1"/>
        <v>59970.5</v>
      </c>
      <c r="E6" s="8">
        <f t="shared" si="1"/>
        <v>61252.333</v>
      </c>
      <c r="F6" s="8">
        <f t="shared" si="1"/>
        <v>62566.35575</v>
      </c>
      <c r="G6" s="8">
        <f t="shared" si="1"/>
        <v>63913.44944</v>
      </c>
      <c r="H6" s="8">
        <f t="shared" si="1"/>
        <v>65294.52042</v>
      </c>
      <c r="I6" s="8">
        <f t="shared" si="1"/>
        <v>66710.50092</v>
      </c>
      <c r="J6" s="8">
        <f t="shared" si="1"/>
        <v>68162.34981</v>
      </c>
      <c r="K6" s="8">
        <f t="shared" si="1"/>
        <v>69651.05339</v>
      </c>
      <c r="L6" s="8">
        <f t="shared" si="1"/>
        <v>71177.62616</v>
      </c>
      <c r="M6" s="8">
        <f t="shared" si="1"/>
        <v>72743.11168</v>
      </c>
      <c r="N6" s="8">
        <f t="shared" si="1"/>
        <v>74348.58339</v>
      </c>
      <c r="O6" s="8">
        <f t="shared" si="1"/>
        <v>75995.14549</v>
      </c>
      <c r="P6" s="8">
        <f t="shared" si="1"/>
        <v>77683.93385</v>
      </c>
      <c r="Q6" s="8">
        <f t="shared" si="1"/>
        <v>79416.11691</v>
      </c>
      <c r="R6" s="8">
        <f t="shared" si="1"/>
        <v>81192.89666</v>
      </c>
      <c r="S6" s="8">
        <f t="shared" si="1"/>
        <v>83015.5096</v>
      </c>
    </row>
    <row r="7">
      <c r="A7" s="4"/>
      <c r="B7" s="4"/>
      <c r="C7" s="4"/>
      <c r="D7" s="4"/>
      <c r="E7" s="4"/>
      <c r="F7" s="4"/>
      <c r="G7" s="4"/>
      <c r="H7" s="4"/>
      <c r="I7" s="4"/>
      <c r="J7" s="4"/>
      <c r="K7" s="4"/>
      <c r="L7" s="4"/>
      <c r="M7" s="4"/>
      <c r="N7" s="4"/>
      <c r="O7" s="4"/>
      <c r="P7" s="4"/>
      <c r="Q7" s="4"/>
      <c r="R7" s="4"/>
      <c r="S7" s="4"/>
    </row>
    <row r="8">
      <c r="A8" s="4" t="s">
        <v>35</v>
      </c>
      <c r="B8" s="4"/>
      <c r="C8" s="4"/>
      <c r="D8" s="4"/>
      <c r="E8" s="4"/>
      <c r="F8" s="4"/>
      <c r="G8" s="4"/>
      <c r="H8" s="4"/>
      <c r="I8" s="4"/>
      <c r="J8" s="4"/>
      <c r="K8" s="4"/>
      <c r="L8" s="4"/>
      <c r="M8" s="4"/>
      <c r="N8" s="4"/>
      <c r="O8" s="4"/>
      <c r="P8" s="4"/>
      <c r="Q8" s="4"/>
      <c r="R8" s="4"/>
      <c r="S8" s="4"/>
    </row>
    <row r="9">
      <c r="A9" s="4" t="s">
        <v>10</v>
      </c>
      <c r="B9" s="8">
        <f>'Calcs-1'!B3*Assumptions!$F2</f>
        <v>16000</v>
      </c>
      <c r="C9" s="8">
        <f>'Calcs-1'!C3*Assumptions!$F2</f>
        <v>16160</v>
      </c>
      <c r="D9" s="8">
        <f>'Calcs-1'!D3*Assumptions!$F2</f>
        <v>16321.6</v>
      </c>
      <c r="E9" s="8">
        <f>'Calcs-1'!E3*Assumptions!$F2</f>
        <v>16484.816</v>
      </c>
      <c r="F9" s="8">
        <f>'Calcs-1'!F3*Assumptions!$F2</f>
        <v>16649.66416</v>
      </c>
      <c r="G9" s="8">
        <f>'Calcs-1'!G3*Assumptions!$F2</f>
        <v>16816.1608</v>
      </c>
      <c r="H9" s="8">
        <f>'Calcs-1'!H3*Assumptions!$F2</f>
        <v>16984.32241</v>
      </c>
      <c r="I9" s="8">
        <f>'Calcs-1'!I3*Assumptions!$F2</f>
        <v>17154.16563</v>
      </c>
      <c r="J9" s="8">
        <f>'Calcs-1'!J3*Assumptions!$F2</f>
        <v>17325.70729</v>
      </c>
      <c r="K9" s="8">
        <f>'Calcs-1'!K3*Assumptions!$F2</f>
        <v>17498.96436</v>
      </c>
      <c r="L9" s="8">
        <f>'Calcs-1'!L3*Assumptions!$F2</f>
        <v>17673.95401</v>
      </c>
      <c r="M9" s="8">
        <f>'Calcs-1'!M3*Assumptions!$F2</f>
        <v>17850.69355</v>
      </c>
      <c r="N9" s="8">
        <f>'Calcs-1'!N3*Assumptions!$F2</f>
        <v>18029.20048</v>
      </c>
      <c r="O9" s="8">
        <f>'Calcs-1'!O3*Assumptions!$F2</f>
        <v>18209.49249</v>
      </c>
      <c r="P9" s="8">
        <f>'Calcs-1'!P3*Assumptions!$F2</f>
        <v>18391.58741</v>
      </c>
      <c r="Q9" s="8">
        <f>'Calcs-1'!Q3*Assumptions!$F2</f>
        <v>18575.50329</v>
      </c>
      <c r="R9" s="8">
        <f>'Calcs-1'!R3*Assumptions!$F2</f>
        <v>18761.25832</v>
      </c>
      <c r="S9" s="8">
        <f>'Calcs-1'!S3*Assumptions!$F2</f>
        <v>18948.8709</v>
      </c>
    </row>
    <row r="10">
      <c r="A10" s="4" t="s">
        <v>11</v>
      </c>
      <c r="B10" s="8">
        <f>'Calcs-1'!B4*Assumptions!$F3</f>
        <v>8750</v>
      </c>
      <c r="C10" s="8">
        <f>'Calcs-1'!C4*Assumptions!$F3</f>
        <v>8925</v>
      </c>
      <c r="D10" s="8">
        <f>'Calcs-1'!D4*Assumptions!$F3</f>
        <v>9103.5</v>
      </c>
      <c r="E10" s="8">
        <f>'Calcs-1'!E4*Assumptions!$F3</f>
        <v>9285.57</v>
      </c>
      <c r="F10" s="8">
        <f>'Calcs-1'!F4*Assumptions!$F3</f>
        <v>9471.2814</v>
      </c>
      <c r="G10" s="8">
        <f>'Calcs-1'!G4*Assumptions!$F3</f>
        <v>9660.707028</v>
      </c>
      <c r="H10" s="8">
        <f>'Calcs-1'!H4*Assumptions!$F3</f>
        <v>9853.921169</v>
      </c>
      <c r="I10" s="8">
        <f>'Calcs-1'!I4*Assumptions!$F3</f>
        <v>10050.99959</v>
      </c>
      <c r="J10" s="8">
        <f>'Calcs-1'!J4*Assumptions!$F3</f>
        <v>10252.01958</v>
      </c>
      <c r="K10" s="8">
        <f>'Calcs-1'!K4*Assumptions!$F3</f>
        <v>10457.05998</v>
      </c>
      <c r="L10" s="8">
        <f>'Calcs-1'!L4*Assumptions!$F3</f>
        <v>10666.20117</v>
      </c>
      <c r="M10" s="8">
        <f>'Calcs-1'!M4*Assumptions!$F3</f>
        <v>10879.5252</v>
      </c>
      <c r="N10" s="8">
        <f>'Calcs-1'!N4*Assumptions!$F3</f>
        <v>11097.1157</v>
      </c>
      <c r="O10" s="8">
        <f>'Calcs-1'!O4*Assumptions!$F3</f>
        <v>11319.05802</v>
      </c>
      <c r="P10" s="8">
        <f>'Calcs-1'!P4*Assumptions!$F3</f>
        <v>11545.43918</v>
      </c>
      <c r="Q10" s="8">
        <f>'Calcs-1'!Q4*Assumptions!$F3</f>
        <v>11776.34796</v>
      </c>
      <c r="R10" s="8">
        <f>'Calcs-1'!R4*Assumptions!$F3</f>
        <v>12011.87492</v>
      </c>
      <c r="S10" s="8">
        <f>'Calcs-1'!S4*Assumptions!$F3</f>
        <v>12252.11242</v>
      </c>
    </row>
    <row r="11">
      <c r="A11" s="4" t="s">
        <v>12</v>
      </c>
      <c r="B11" s="8">
        <f>'Calcs-1'!B5*Assumptions!$F4</f>
        <v>20250</v>
      </c>
      <c r="C11" s="8">
        <f>'Calcs-1'!C5*Assumptions!$F4</f>
        <v>20857.5</v>
      </c>
      <c r="D11" s="8">
        <f>'Calcs-1'!D5*Assumptions!$F4</f>
        <v>21483.225</v>
      </c>
      <c r="E11" s="8">
        <f>'Calcs-1'!E5*Assumptions!$F4</f>
        <v>22127.72175</v>
      </c>
      <c r="F11" s="8">
        <f>'Calcs-1'!F5*Assumptions!$F4</f>
        <v>22791.5534</v>
      </c>
      <c r="G11" s="8">
        <f>'Calcs-1'!G5*Assumptions!$F4</f>
        <v>23475.3</v>
      </c>
      <c r="H11" s="8">
        <f>'Calcs-1'!H5*Assumptions!$F4</f>
        <v>24179.559</v>
      </c>
      <c r="I11" s="8">
        <f>'Calcs-1'!I5*Assumptions!$F4</f>
        <v>24904.94577</v>
      </c>
      <c r="J11" s="8">
        <f>'Calcs-1'!J5*Assumptions!$F4</f>
        <v>25652.09415</v>
      </c>
      <c r="K11" s="8">
        <f>'Calcs-1'!K5*Assumptions!$F4</f>
        <v>26421.65697</v>
      </c>
      <c r="L11" s="8">
        <f>'Calcs-1'!L5*Assumptions!$F4</f>
        <v>27214.30668</v>
      </c>
      <c r="M11" s="8">
        <f>'Calcs-1'!M5*Assumptions!$F4</f>
        <v>28030.73588</v>
      </c>
      <c r="N11" s="8">
        <f>'Calcs-1'!N5*Assumptions!$F4</f>
        <v>28871.65796</v>
      </c>
      <c r="O11" s="8">
        <f>'Calcs-1'!O5*Assumptions!$F4</f>
        <v>29737.8077</v>
      </c>
      <c r="P11" s="8">
        <f>'Calcs-1'!P5*Assumptions!$F4</f>
        <v>30629.94193</v>
      </c>
      <c r="Q11" s="8">
        <f>'Calcs-1'!Q5*Assumptions!$F4</f>
        <v>31548.84019</v>
      </c>
      <c r="R11" s="8">
        <f>'Calcs-1'!R5*Assumptions!$F4</f>
        <v>32495.30539</v>
      </c>
      <c r="S11" s="8">
        <f>'Calcs-1'!S5*Assumptions!$F4</f>
        <v>33470.16455</v>
      </c>
    </row>
    <row r="12">
      <c r="A12" s="4" t="s">
        <v>36</v>
      </c>
      <c r="B12" s="8">
        <f t="shared" ref="B12:S12" si="2">SUM(B9:B11)</f>
        <v>45000</v>
      </c>
      <c r="C12" s="8">
        <f t="shared" si="2"/>
        <v>45942.5</v>
      </c>
      <c r="D12" s="8">
        <f t="shared" si="2"/>
        <v>46908.325</v>
      </c>
      <c r="E12" s="8">
        <f t="shared" si="2"/>
        <v>47898.10775</v>
      </c>
      <c r="F12" s="8">
        <f t="shared" si="2"/>
        <v>48912.49896</v>
      </c>
      <c r="G12" s="8">
        <f t="shared" si="2"/>
        <v>49952.16783</v>
      </c>
      <c r="H12" s="8">
        <f t="shared" si="2"/>
        <v>51017.80258</v>
      </c>
      <c r="I12" s="8">
        <f t="shared" si="2"/>
        <v>52110.111</v>
      </c>
      <c r="J12" s="8">
        <f t="shared" si="2"/>
        <v>53229.82102</v>
      </c>
      <c r="K12" s="8">
        <f t="shared" si="2"/>
        <v>54377.68131</v>
      </c>
      <c r="L12" s="8">
        <f t="shared" si="2"/>
        <v>55554.46186</v>
      </c>
      <c r="M12" s="8">
        <f t="shared" si="2"/>
        <v>56760.95463</v>
      </c>
      <c r="N12" s="8">
        <f t="shared" si="2"/>
        <v>57997.97414</v>
      </c>
      <c r="O12" s="8">
        <f t="shared" si="2"/>
        <v>59266.3582</v>
      </c>
      <c r="P12" s="8">
        <f t="shared" si="2"/>
        <v>60566.96852</v>
      </c>
      <c r="Q12" s="8">
        <f t="shared" si="2"/>
        <v>61900.69143</v>
      </c>
      <c r="R12" s="8">
        <f t="shared" si="2"/>
        <v>63268.43863</v>
      </c>
      <c r="S12" s="8">
        <f t="shared" si="2"/>
        <v>64671.14787</v>
      </c>
    </row>
    <row r="13">
      <c r="A13" s="4"/>
      <c r="B13" s="4"/>
      <c r="C13" s="4"/>
      <c r="D13" s="4"/>
      <c r="E13" s="4"/>
      <c r="F13" s="4"/>
      <c r="G13" s="4"/>
      <c r="H13" s="4"/>
      <c r="I13" s="4"/>
      <c r="J13" s="4"/>
      <c r="K13" s="4"/>
      <c r="L13" s="4"/>
      <c r="M13" s="4"/>
      <c r="N13" s="4"/>
      <c r="O13" s="4"/>
      <c r="P13" s="4"/>
      <c r="Q13" s="4"/>
      <c r="R13" s="4"/>
      <c r="S13" s="4"/>
    </row>
    <row r="14">
      <c r="A14" s="4" t="s">
        <v>37</v>
      </c>
      <c r="B14" s="8">
        <f t="shared" ref="B14:S14" si="3">B12</f>
        <v>45000</v>
      </c>
      <c r="C14" s="8">
        <f t="shared" si="3"/>
        <v>45942.5</v>
      </c>
      <c r="D14" s="8">
        <f t="shared" si="3"/>
        <v>46908.325</v>
      </c>
      <c r="E14" s="8">
        <f t="shared" si="3"/>
        <v>47898.10775</v>
      </c>
      <c r="F14" s="8">
        <f t="shared" si="3"/>
        <v>48912.49896</v>
      </c>
      <c r="G14" s="8">
        <f t="shared" si="3"/>
        <v>49952.16783</v>
      </c>
      <c r="H14" s="8">
        <f t="shared" si="3"/>
        <v>51017.80258</v>
      </c>
      <c r="I14" s="8">
        <f t="shared" si="3"/>
        <v>52110.111</v>
      </c>
      <c r="J14" s="8">
        <f t="shared" si="3"/>
        <v>53229.82102</v>
      </c>
      <c r="K14" s="8">
        <f t="shared" si="3"/>
        <v>54377.68131</v>
      </c>
      <c r="L14" s="8">
        <f t="shared" si="3"/>
        <v>55554.46186</v>
      </c>
      <c r="M14" s="8">
        <f t="shared" si="3"/>
        <v>56760.95463</v>
      </c>
      <c r="N14" s="8">
        <f t="shared" si="3"/>
        <v>57997.97414</v>
      </c>
      <c r="O14" s="8">
        <f t="shared" si="3"/>
        <v>59266.3582</v>
      </c>
      <c r="P14" s="8">
        <f t="shared" si="3"/>
        <v>60566.96852</v>
      </c>
      <c r="Q14" s="8">
        <f t="shared" si="3"/>
        <v>61900.69143</v>
      </c>
      <c r="R14" s="8">
        <f t="shared" si="3"/>
        <v>63268.43863</v>
      </c>
      <c r="S14" s="8">
        <f t="shared" si="3"/>
        <v>64671.14787</v>
      </c>
    </row>
    <row r="15">
      <c r="A15" s="4"/>
      <c r="B15" s="4"/>
      <c r="C15" s="4"/>
      <c r="D15" s="4"/>
      <c r="E15" s="4"/>
      <c r="F15" s="4"/>
      <c r="G15" s="4"/>
      <c r="H15" s="4"/>
      <c r="I15" s="4"/>
      <c r="J15" s="4"/>
      <c r="K15" s="4"/>
      <c r="L15" s="4"/>
      <c r="M15" s="4"/>
      <c r="N15" s="4"/>
      <c r="O15" s="4"/>
      <c r="P15" s="4"/>
      <c r="Q15" s="4"/>
      <c r="R15" s="4"/>
      <c r="S15" s="4"/>
    </row>
    <row r="16">
      <c r="A16" s="4" t="s">
        <v>38</v>
      </c>
      <c r="B16" s="8">
        <f t="shared" ref="B16:S16" si="4">B6-B14</f>
        <v>12500</v>
      </c>
      <c r="C16" s="8">
        <f t="shared" si="4"/>
        <v>12777.5</v>
      </c>
      <c r="D16" s="8">
        <f t="shared" si="4"/>
        <v>13062.175</v>
      </c>
      <c r="E16" s="8">
        <f t="shared" si="4"/>
        <v>13354.22525</v>
      </c>
      <c r="F16" s="8">
        <f t="shared" si="4"/>
        <v>13653.85679</v>
      </c>
      <c r="G16" s="8">
        <f t="shared" si="4"/>
        <v>13961.28161</v>
      </c>
      <c r="H16" s="8">
        <f t="shared" si="4"/>
        <v>14276.71784</v>
      </c>
      <c r="I16" s="8">
        <f t="shared" si="4"/>
        <v>14600.38992</v>
      </c>
      <c r="J16" s="8">
        <f t="shared" si="4"/>
        <v>14932.52879</v>
      </c>
      <c r="K16" s="8">
        <f t="shared" si="4"/>
        <v>15273.37208</v>
      </c>
      <c r="L16" s="8">
        <f t="shared" si="4"/>
        <v>15623.1643</v>
      </c>
      <c r="M16" s="8">
        <f t="shared" si="4"/>
        <v>15982.15705</v>
      </c>
      <c r="N16" s="8">
        <f t="shared" si="4"/>
        <v>16350.60925</v>
      </c>
      <c r="O16" s="8">
        <f t="shared" si="4"/>
        <v>16728.78729</v>
      </c>
      <c r="P16" s="8">
        <f t="shared" si="4"/>
        <v>17116.96533</v>
      </c>
      <c r="Q16" s="8">
        <f t="shared" si="4"/>
        <v>17515.42548</v>
      </c>
      <c r="R16" s="8">
        <f t="shared" si="4"/>
        <v>17924.45803</v>
      </c>
      <c r="S16" s="8">
        <f t="shared" si="4"/>
        <v>18344.36173</v>
      </c>
    </row>
    <row r="17">
      <c r="A17" s="4"/>
      <c r="B17" s="4"/>
      <c r="C17" s="4"/>
      <c r="D17" s="4"/>
      <c r="E17" s="4"/>
      <c r="F17" s="4"/>
      <c r="G17" s="4"/>
      <c r="H17" s="4"/>
      <c r="I17" s="4"/>
      <c r="J17" s="4"/>
      <c r="K17" s="4"/>
      <c r="L17" s="4"/>
      <c r="M17" s="4"/>
      <c r="N17" s="4"/>
      <c r="O17" s="4"/>
      <c r="P17" s="4"/>
      <c r="Q17" s="4"/>
      <c r="R17" s="4"/>
      <c r="S17"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75"/>
  </cols>
  <sheetData>
    <row r="1">
      <c r="A1" s="4"/>
      <c r="B1" s="4" t="s">
        <v>13</v>
      </c>
      <c r="C1" s="4" t="s">
        <v>14</v>
      </c>
      <c r="D1" s="4" t="s">
        <v>15</v>
      </c>
      <c r="E1" s="4" t="s">
        <v>16</v>
      </c>
      <c r="F1" s="4" t="s">
        <v>17</v>
      </c>
      <c r="G1" s="4" t="s">
        <v>18</v>
      </c>
      <c r="H1" s="4" t="s">
        <v>19</v>
      </c>
      <c r="I1" s="4" t="s">
        <v>20</v>
      </c>
      <c r="J1" s="4" t="s">
        <v>21</v>
      </c>
      <c r="K1" s="4" t="s">
        <v>22</v>
      </c>
      <c r="L1" s="4" t="s">
        <v>23</v>
      </c>
      <c r="M1" s="4" t="s">
        <v>24</v>
      </c>
      <c r="N1" s="4" t="s">
        <v>25</v>
      </c>
      <c r="O1" s="4" t="s">
        <v>26</v>
      </c>
      <c r="P1" s="4" t="s">
        <v>27</v>
      </c>
      <c r="Q1" s="4" t="s">
        <v>28</v>
      </c>
      <c r="R1" s="4" t="s">
        <v>29</v>
      </c>
      <c r="S1" s="4" t="s">
        <v>30</v>
      </c>
    </row>
    <row r="2">
      <c r="A2" s="4" t="s">
        <v>39</v>
      </c>
      <c r="B2" s="4"/>
      <c r="C2" s="4"/>
      <c r="D2" s="4"/>
      <c r="E2" s="4"/>
      <c r="F2" s="4"/>
      <c r="G2" s="4"/>
      <c r="H2" s="4"/>
      <c r="I2" s="4"/>
      <c r="J2" s="4"/>
      <c r="K2" s="4"/>
      <c r="L2" s="4"/>
      <c r="M2" s="4"/>
      <c r="N2" s="4"/>
      <c r="O2" s="4"/>
      <c r="P2" s="4"/>
      <c r="Q2" s="4"/>
      <c r="R2" s="4"/>
      <c r="S2" s="4"/>
    </row>
    <row r="3">
      <c r="A3" s="4" t="s">
        <v>10</v>
      </c>
      <c r="B3" s="8">
        <f>'Calcs-1'!B8*Assumptions!$F2</f>
        <v>16800</v>
      </c>
      <c r="C3" s="8">
        <f>'Calcs-1'!C8*Assumptions!$F2</f>
        <v>16968</v>
      </c>
      <c r="D3" s="8">
        <f>'Calcs-1'!D8*Assumptions!$F2</f>
        <v>17137.68</v>
      </c>
      <c r="E3" s="8">
        <f>'Calcs-1'!E8*Assumptions!$F2</f>
        <v>17309.0568</v>
      </c>
      <c r="F3" s="8">
        <f>'Calcs-1'!F8*Assumptions!$F2</f>
        <v>17482.14737</v>
      </c>
      <c r="G3" s="8">
        <f>'Calcs-1'!G8*Assumptions!$F2</f>
        <v>17656.96884</v>
      </c>
      <c r="H3" s="8">
        <f>'Calcs-1'!H8*Assumptions!$F2</f>
        <v>17833.53853</v>
      </c>
      <c r="I3" s="8">
        <f>'Calcs-1'!I8*Assumptions!$F2</f>
        <v>18011.87392</v>
      </c>
      <c r="J3" s="8">
        <f>'Calcs-1'!J8*Assumptions!$F2</f>
        <v>18191.99265</v>
      </c>
      <c r="K3" s="8">
        <f>'Calcs-1'!K8*Assumptions!$F2</f>
        <v>18373.91258</v>
      </c>
      <c r="L3" s="8">
        <f>'Calcs-1'!L8*Assumptions!$F2</f>
        <v>18557.65171</v>
      </c>
      <c r="M3" s="8">
        <f>'Calcs-1'!M8*Assumptions!$F2</f>
        <v>18743.22822</v>
      </c>
      <c r="N3" s="8">
        <f>'Calcs-1'!N8*Assumptions!$F2</f>
        <v>18930.66051</v>
      </c>
      <c r="O3" s="8">
        <f>'Calcs-1'!O8*Assumptions!$F2</f>
        <v>19119.96711</v>
      </c>
      <c r="P3" s="8">
        <f>'Calcs-1'!P8*Assumptions!$F2</f>
        <v>19311.16678</v>
      </c>
      <c r="Q3" s="8">
        <f>'Calcs-1'!Q8*Assumptions!$F2</f>
        <v>19504.27845</v>
      </c>
      <c r="R3" s="8">
        <f>'Calcs-1'!R8*Assumptions!$F2</f>
        <v>19699.32123</v>
      </c>
      <c r="S3" s="8">
        <f>'Calcs-1'!S8*Assumptions!$F2</f>
        <v>19896.31445</v>
      </c>
    </row>
    <row r="4">
      <c r="A4" s="4" t="s">
        <v>11</v>
      </c>
      <c r="B4" s="8">
        <f>'Calcs-1'!B9*Assumptions!$F3</f>
        <v>10000</v>
      </c>
      <c r="C4" s="8">
        <f>'Calcs-1'!C9*Assumptions!$F3</f>
        <v>10200</v>
      </c>
      <c r="D4" s="8">
        <f>'Calcs-1'!D9*Assumptions!$F3</f>
        <v>10404</v>
      </c>
      <c r="E4" s="8">
        <f>'Calcs-1'!E9*Assumptions!$F3</f>
        <v>10612.08</v>
      </c>
      <c r="F4" s="8">
        <f>'Calcs-1'!F9*Assumptions!$F3</f>
        <v>10824.3216</v>
      </c>
      <c r="G4" s="8">
        <f>'Calcs-1'!G9*Assumptions!$F3</f>
        <v>11040.80803</v>
      </c>
      <c r="H4" s="8">
        <f>'Calcs-1'!H9*Assumptions!$F3</f>
        <v>11261.62419</v>
      </c>
      <c r="I4" s="8">
        <f>'Calcs-1'!I9*Assumptions!$F3</f>
        <v>11486.85668</v>
      </c>
      <c r="J4" s="8">
        <f>'Calcs-1'!J9*Assumptions!$F3</f>
        <v>11716.59381</v>
      </c>
      <c r="K4" s="8">
        <f>'Calcs-1'!K9*Assumptions!$F3</f>
        <v>11950.92569</v>
      </c>
      <c r="L4" s="8">
        <f>'Calcs-1'!L9*Assumptions!$F3</f>
        <v>12189.9442</v>
      </c>
      <c r="M4" s="8">
        <f>'Calcs-1'!M9*Assumptions!$F3</f>
        <v>12433.74308</v>
      </c>
      <c r="N4" s="8">
        <f>'Calcs-1'!N9*Assumptions!$F3</f>
        <v>12682.41795</v>
      </c>
      <c r="O4" s="8">
        <f>'Calcs-1'!O9*Assumptions!$F3</f>
        <v>12936.0663</v>
      </c>
      <c r="P4" s="8">
        <f>'Calcs-1'!P9*Assumptions!$F3</f>
        <v>13194.78763</v>
      </c>
      <c r="Q4" s="8">
        <f>'Calcs-1'!Q9*Assumptions!$F3</f>
        <v>13458.68338</v>
      </c>
      <c r="R4" s="8">
        <f>'Calcs-1'!R9*Assumptions!$F3</f>
        <v>13727.85705</v>
      </c>
      <c r="S4" s="8">
        <f>'Calcs-1'!S9*Assumptions!$F3</f>
        <v>14002.41419</v>
      </c>
    </row>
    <row r="5">
      <c r="A5" s="4" t="s">
        <v>12</v>
      </c>
      <c r="B5" s="8">
        <f>'Calcs-1'!B10*Assumptions!$F4</f>
        <v>20700</v>
      </c>
      <c r="C5" s="8">
        <f>'Calcs-1'!C10*Assumptions!$F4</f>
        <v>21321</v>
      </c>
      <c r="D5" s="8">
        <f>'Calcs-1'!D10*Assumptions!$F4</f>
        <v>21960.63</v>
      </c>
      <c r="E5" s="8">
        <f>'Calcs-1'!E10*Assumptions!$F4</f>
        <v>22619.4489</v>
      </c>
      <c r="F5" s="8">
        <f>'Calcs-1'!F10*Assumptions!$F4</f>
        <v>23298.03237</v>
      </c>
      <c r="G5" s="8">
        <f>'Calcs-1'!G10*Assumptions!$F4</f>
        <v>23996.97334</v>
      </c>
      <c r="H5" s="8">
        <f>'Calcs-1'!H10*Assumptions!$F4</f>
        <v>24716.88254</v>
      </c>
      <c r="I5" s="8">
        <f>'Calcs-1'!I10*Assumptions!$F4</f>
        <v>25458.38901</v>
      </c>
      <c r="J5" s="8">
        <f>'Calcs-1'!J10*Assumptions!$F4</f>
        <v>26222.14068</v>
      </c>
      <c r="K5" s="8">
        <f>'Calcs-1'!K10*Assumptions!$F4</f>
        <v>27008.80491</v>
      </c>
      <c r="L5" s="8">
        <f>'Calcs-1'!L10*Assumptions!$F4</f>
        <v>27819.06905</v>
      </c>
      <c r="M5" s="8">
        <f>'Calcs-1'!M10*Assumptions!$F4</f>
        <v>28653.64112</v>
      </c>
      <c r="N5" s="8">
        <f>'Calcs-1'!N10*Assumptions!$F4</f>
        <v>29513.25036</v>
      </c>
      <c r="O5" s="8">
        <f>'Calcs-1'!O10*Assumptions!$F4</f>
        <v>30398.64787</v>
      </c>
      <c r="P5" s="8">
        <f>'Calcs-1'!P10*Assumptions!$F4</f>
        <v>31310.6073</v>
      </c>
      <c r="Q5" s="8">
        <f>'Calcs-1'!Q10*Assumptions!$F4</f>
        <v>32249.92552</v>
      </c>
      <c r="R5" s="8">
        <f>'Calcs-1'!R10*Assumptions!$F4</f>
        <v>33217.42329</v>
      </c>
      <c r="S5" s="8">
        <f>'Calcs-1'!S10*Assumptions!$F4</f>
        <v>34213.94599</v>
      </c>
    </row>
    <row r="6">
      <c r="A6" s="4" t="s">
        <v>40</v>
      </c>
      <c r="B6" s="8">
        <f t="shared" ref="B6:S6" si="1">SUM(B3:B5)</f>
        <v>47500</v>
      </c>
      <c r="C6" s="8">
        <f t="shared" si="1"/>
        <v>48489</v>
      </c>
      <c r="D6" s="8">
        <f t="shared" si="1"/>
        <v>49502.31</v>
      </c>
      <c r="E6" s="8">
        <f t="shared" si="1"/>
        <v>50540.5857</v>
      </c>
      <c r="F6" s="8">
        <f t="shared" si="1"/>
        <v>51604.50134</v>
      </c>
      <c r="G6" s="8">
        <f t="shared" si="1"/>
        <v>52694.75021</v>
      </c>
      <c r="H6" s="8">
        <f t="shared" si="1"/>
        <v>53812.04526</v>
      </c>
      <c r="I6" s="8">
        <f t="shared" si="1"/>
        <v>54957.11961</v>
      </c>
      <c r="J6" s="8">
        <f t="shared" si="1"/>
        <v>56130.72715</v>
      </c>
      <c r="K6" s="8">
        <f t="shared" si="1"/>
        <v>57333.64317</v>
      </c>
      <c r="L6" s="8">
        <f t="shared" si="1"/>
        <v>58566.66496</v>
      </c>
      <c r="M6" s="8">
        <f t="shared" si="1"/>
        <v>59830.61243</v>
      </c>
      <c r="N6" s="8">
        <f t="shared" si="1"/>
        <v>61126.32881</v>
      </c>
      <c r="O6" s="8">
        <f t="shared" si="1"/>
        <v>62454.68128</v>
      </c>
      <c r="P6" s="8">
        <f t="shared" si="1"/>
        <v>63816.56172</v>
      </c>
      <c r="Q6" s="8">
        <f t="shared" si="1"/>
        <v>65212.88736</v>
      </c>
      <c r="R6" s="8">
        <f t="shared" si="1"/>
        <v>66644.60157</v>
      </c>
      <c r="S6" s="8">
        <f t="shared" si="1"/>
        <v>68112.67463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10.13"/>
  </cols>
  <sheetData>
    <row r="1">
      <c r="A1" s="4"/>
      <c r="B1" s="4" t="s">
        <v>13</v>
      </c>
      <c r="C1" s="4" t="s">
        <v>14</v>
      </c>
      <c r="D1" s="4" t="s">
        <v>15</v>
      </c>
      <c r="E1" s="4" t="s">
        <v>16</v>
      </c>
      <c r="F1" s="4" t="s">
        <v>17</v>
      </c>
      <c r="G1" s="4" t="s">
        <v>18</v>
      </c>
      <c r="H1" s="4" t="s">
        <v>19</v>
      </c>
      <c r="I1" s="4" t="s">
        <v>20</v>
      </c>
      <c r="J1" s="4" t="s">
        <v>21</v>
      </c>
      <c r="K1" s="4" t="s">
        <v>22</v>
      </c>
      <c r="L1" s="4" t="s">
        <v>23</v>
      </c>
      <c r="M1" s="4" t="s">
        <v>24</v>
      </c>
      <c r="N1" s="4" t="s">
        <v>25</v>
      </c>
      <c r="O1" s="4" t="s">
        <v>26</v>
      </c>
      <c r="P1" s="4" t="s">
        <v>27</v>
      </c>
      <c r="Q1" s="4" t="s">
        <v>28</v>
      </c>
      <c r="R1" s="4" t="s">
        <v>29</v>
      </c>
      <c r="S1" s="4" t="s">
        <v>30</v>
      </c>
    </row>
    <row r="2">
      <c r="A2" s="4" t="s">
        <v>41</v>
      </c>
      <c r="B2" s="4"/>
      <c r="C2" s="4"/>
      <c r="D2" s="4"/>
      <c r="E2" s="4"/>
      <c r="F2" s="4"/>
      <c r="G2" s="4"/>
      <c r="H2" s="4"/>
      <c r="I2" s="4"/>
      <c r="J2" s="4"/>
      <c r="K2" s="4"/>
      <c r="L2" s="4"/>
      <c r="M2" s="4"/>
      <c r="N2" s="4"/>
      <c r="O2" s="4"/>
      <c r="P2" s="4"/>
      <c r="Q2" s="4"/>
      <c r="R2" s="4"/>
      <c r="S2" s="4"/>
    </row>
    <row r="3">
      <c r="A3" s="4" t="s">
        <v>10</v>
      </c>
      <c r="B3" s="5">
        <v>0.0</v>
      </c>
      <c r="C3" s="5">
        <f t="shared" ref="C3:S3" si="1">B13</f>
        <v>20</v>
      </c>
      <c r="D3" s="7">
        <f t="shared" si="1"/>
        <v>40.2</v>
      </c>
      <c r="E3" s="7">
        <f t="shared" si="1"/>
        <v>60.602</v>
      </c>
      <c r="F3" s="7">
        <f t="shared" si="1"/>
        <v>81.20802</v>
      </c>
      <c r="G3" s="7">
        <f t="shared" si="1"/>
        <v>102.0201002</v>
      </c>
      <c r="H3" s="7">
        <f t="shared" si="1"/>
        <v>123.0403012</v>
      </c>
      <c r="I3" s="7">
        <f t="shared" si="1"/>
        <v>144.2707042</v>
      </c>
      <c r="J3" s="7">
        <f t="shared" si="1"/>
        <v>165.7134113</v>
      </c>
      <c r="K3" s="7">
        <f t="shared" si="1"/>
        <v>187.3705454</v>
      </c>
      <c r="L3" s="7">
        <f t="shared" si="1"/>
        <v>209.2442508</v>
      </c>
      <c r="M3" s="7">
        <f t="shared" si="1"/>
        <v>231.3366933</v>
      </c>
      <c r="N3" s="7">
        <f t="shared" si="1"/>
        <v>253.6500603</v>
      </c>
      <c r="O3" s="7">
        <f t="shared" si="1"/>
        <v>276.1865609</v>
      </c>
      <c r="P3" s="7">
        <f t="shared" si="1"/>
        <v>298.9484265</v>
      </c>
      <c r="Q3" s="7">
        <f t="shared" si="1"/>
        <v>321.9379107</v>
      </c>
      <c r="R3" s="7">
        <f t="shared" si="1"/>
        <v>345.1572898</v>
      </c>
      <c r="S3" s="7">
        <f t="shared" si="1"/>
        <v>368.6088627</v>
      </c>
    </row>
    <row r="4">
      <c r="A4" s="4" t="s">
        <v>11</v>
      </c>
      <c r="B4" s="5">
        <v>0.0</v>
      </c>
      <c r="C4" s="5">
        <f t="shared" ref="C4:S4" si="2">B14</f>
        <v>50</v>
      </c>
      <c r="D4" s="7">
        <f t="shared" si="2"/>
        <v>101</v>
      </c>
      <c r="E4" s="7">
        <f t="shared" si="2"/>
        <v>153.02</v>
      </c>
      <c r="F4" s="7">
        <f t="shared" si="2"/>
        <v>206.0804</v>
      </c>
      <c r="G4" s="7">
        <f t="shared" si="2"/>
        <v>260.202008</v>
      </c>
      <c r="H4" s="7">
        <f t="shared" si="2"/>
        <v>315.4060482</v>
      </c>
      <c r="I4" s="7">
        <f t="shared" si="2"/>
        <v>371.7141691</v>
      </c>
      <c r="J4" s="7">
        <f t="shared" si="2"/>
        <v>429.1484525</v>
      </c>
      <c r="K4" s="7">
        <f t="shared" si="2"/>
        <v>487.7314216</v>
      </c>
      <c r="L4" s="7">
        <f t="shared" si="2"/>
        <v>547.48605</v>
      </c>
      <c r="M4" s="7">
        <f t="shared" si="2"/>
        <v>608.435771</v>
      </c>
      <c r="N4" s="7">
        <f t="shared" si="2"/>
        <v>670.6044864</v>
      </c>
      <c r="O4" s="7">
        <f t="shared" si="2"/>
        <v>734.0165761</v>
      </c>
      <c r="P4" s="7">
        <f t="shared" si="2"/>
        <v>798.6969077</v>
      </c>
      <c r="Q4" s="7">
        <f t="shared" si="2"/>
        <v>864.6708458</v>
      </c>
      <c r="R4" s="7">
        <f t="shared" si="2"/>
        <v>931.9642627</v>
      </c>
      <c r="S4" s="7">
        <f t="shared" si="2"/>
        <v>1000.603548</v>
      </c>
    </row>
    <row r="5">
      <c r="A5" s="4" t="s">
        <v>12</v>
      </c>
      <c r="B5" s="5">
        <v>0.0</v>
      </c>
      <c r="C5" s="5">
        <f t="shared" ref="C5:S5" si="3">B15</f>
        <v>10</v>
      </c>
      <c r="D5" s="7">
        <f t="shared" si="3"/>
        <v>20.3</v>
      </c>
      <c r="E5" s="7">
        <f t="shared" si="3"/>
        <v>30.909</v>
      </c>
      <c r="F5" s="7">
        <f t="shared" si="3"/>
        <v>41.83627</v>
      </c>
      <c r="G5" s="7">
        <f t="shared" si="3"/>
        <v>53.0913581</v>
      </c>
      <c r="H5" s="7">
        <f t="shared" si="3"/>
        <v>64.68409884</v>
      </c>
      <c r="I5" s="7">
        <f t="shared" si="3"/>
        <v>76.62462181</v>
      </c>
      <c r="J5" s="7">
        <f t="shared" si="3"/>
        <v>88.92336046</v>
      </c>
      <c r="K5" s="7">
        <f t="shared" si="3"/>
        <v>101.5910613</v>
      </c>
      <c r="L5" s="7">
        <f t="shared" si="3"/>
        <v>114.6387931</v>
      </c>
      <c r="M5" s="7">
        <f t="shared" si="3"/>
        <v>128.0779569</v>
      </c>
      <c r="N5" s="7">
        <f t="shared" si="3"/>
        <v>141.9202956</v>
      </c>
      <c r="O5" s="7">
        <f t="shared" si="3"/>
        <v>156.1779045</v>
      </c>
      <c r="P5" s="7">
        <f t="shared" si="3"/>
        <v>170.8632416</v>
      </c>
      <c r="Q5" s="7">
        <f t="shared" si="3"/>
        <v>185.9891389</v>
      </c>
      <c r="R5" s="7">
        <f t="shared" si="3"/>
        <v>201.568813</v>
      </c>
      <c r="S5" s="7">
        <f t="shared" si="3"/>
        <v>217.6158774</v>
      </c>
    </row>
    <row r="6">
      <c r="A6" s="4"/>
      <c r="B6" s="4"/>
      <c r="C6" s="4" t="str">
        <f>B16</f>
        <v/>
      </c>
      <c r="D6" s="4"/>
      <c r="E6" s="4"/>
      <c r="F6" s="4"/>
      <c r="G6" s="4"/>
      <c r="H6" s="4"/>
      <c r="I6" s="4"/>
      <c r="J6" s="4"/>
      <c r="K6" s="4"/>
      <c r="L6" s="4"/>
      <c r="M6" s="4"/>
      <c r="N6" s="4"/>
      <c r="O6" s="4"/>
      <c r="P6" s="4"/>
      <c r="Q6" s="4"/>
      <c r="R6" s="4"/>
      <c r="S6" s="4"/>
    </row>
    <row r="7">
      <c r="A7" s="4" t="s">
        <v>42</v>
      </c>
      <c r="B7" s="4"/>
      <c r="C7" s="4"/>
      <c r="D7" s="4"/>
      <c r="E7" s="4"/>
      <c r="F7" s="4"/>
      <c r="G7" s="4"/>
      <c r="H7" s="4"/>
      <c r="I7" s="4"/>
      <c r="J7" s="4"/>
      <c r="K7" s="4"/>
      <c r="L7" s="4"/>
      <c r="M7" s="4"/>
      <c r="N7" s="4"/>
      <c r="O7" s="4"/>
      <c r="P7" s="4"/>
      <c r="Q7" s="4"/>
      <c r="R7" s="4"/>
      <c r="S7" s="4"/>
    </row>
    <row r="8">
      <c r="A8" s="4" t="s">
        <v>10</v>
      </c>
      <c r="B8" s="5">
        <f>'Calcs-1'!B8-'Calcs-1'!B3</f>
        <v>20</v>
      </c>
      <c r="C8" s="7">
        <f>'Calcs-1'!C8-'Calcs-1'!C3</f>
        <v>20.2</v>
      </c>
      <c r="D8" s="7">
        <f>'Calcs-1'!D8-'Calcs-1'!D3</f>
        <v>20.402</v>
      </c>
      <c r="E8" s="7">
        <f>'Calcs-1'!E8-'Calcs-1'!E3</f>
        <v>20.60602</v>
      </c>
      <c r="F8" s="7">
        <f>'Calcs-1'!F8-'Calcs-1'!F3</f>
        <v>20.8120802</v>
      </c>
      <c r="G8" s="7">
        <f>'Calcs-1'!G8-'Calcs-1'!G3</f>
        <v>21.020201</v>
      </c>
      <c r="H8" s="7">
        <f>'Calcs-1'!H8-'Calcs-1'!H3</f>
        <v>21.23040301</v>
      </c>
      <c r="I8" s="7">
        <f>'Calcs-1'!I8-'Calcs-1'!I3</f>
        <v>21.44270704</v>
      </c>
      <c r="J8" s="7">
        <f>'Calcs-1'!J8-'Calcs-1'!J3</f>
        <v>21.65713411</v>
      </c>
      <c r="K8" s="7">
        <f>'Calcs-1'!K8-'Calcs-1'!K3</f>
        <v>21.87370545</v>
      </c>
      <c r="L8" s="7">
        <f>'Calcs-1'!L8-'Calcs-1'!L3</f>
        <v>22.09244251</v>
      </c>
      <c r="M8" s="7">
        <f>'Calcs-1'!M8-'Calcs-1'!M3</f>
        <v>22.31336693</v>
      </c>
      <c r="N8" s="7">
        <f>'Calcs-1'!N8-'Calcs-1'!N3</f>
        <v>22.5365006</v>
      </c>
      <c r="O8" s="7">
        <f>'Calcs-1'!O8-'Calcs-1'!O3</f>
        <v>22.76186561</v>
      </c>
      <c r="P8" s="7">
        <f>'Calcs-1'!P8-'Calcs-1'!P3</f>
        <v>22.98948426</v>
      </c>
      <c r="Q8" s="7">
        <f>'Calcs-1'!Q8-'Calcs-1'!Q3</f>
        <v>23.21937911</v>
      </c>
      <c r="R8" s="7">
        <f>'Calcs-1'!R8-'Calcs-1'!R3</f>
        <v>23.4515729</v>
      </c>
      <c r="S8" s="7">
        <f>'Calcs-1'!S8-'Calcs-1'!S3</f>
        <v>23.68608863</v>
      </c>
    </row>
    <row r="9">
      <c r="A9" s="4" t="s">
        <v>11</v>
      </c>
      <c r="B9" s="5">
        <f>'Calcs-1'!B9-'Calcs-1'!B4</f>
        <v>50</v>
      </c>
      <c r="C9" s="7">
        <f>'Calcs-1'!C9-'Calcs-1'!C4</f>
        <v>51</v>
      </c>
      <c r="D9" s="7">
        <f>'Calcs-1'!D9-'Calcs-1'!D4</f>
        <v>52.02</v>
      </c>
      <c r="E9" s="7">
        <f>'Calcs-1'!E9-'Calcs-1'!E4</f>
        <v>53.0604</v>
      </c>
      <c r="F9" s="7">
        <f>'Calcs-1'!F9-'Calcs-1'!F4</f>
        <v>54.121608</v>
      </c>
      <c r="G9" s="7">
        <f>'Calcs-1'!G9-'Calcs-1'!G4</f>
        <v>55.20404016</v>
      </c>
      <c r="H9" s="7">
        <f>'Calcs-1'!H9-'Calcs-1'!H4</f>
        <v>56.30812096</v>
      </c>
      <c r="I9" s="7">
        <f>'Calcs-1'!I9-'Calcs-1'!I4</f>
        <v>57.43428338</v>
      </c>
      <c r="J9" s="7">
        <f>'Calcs-1'!J9-'Calcs-1'!J4</f>
        <v>58.58296905</v>
      </c>
      <c r="K9" s="7">
        <f>'Calcs-1'!K9-'Calcs-1'!K4</f>
        <v>59.75462843</v>
      </c>
      <c r="L9" s="7">
        <f>'Calcs-1'!L9-'Calcs-1'!L4</f>
        <v>60.949721</v>
      </c>
      <c r="M9" s="7">
        <f>'Calcs-1'!M9-'Calcs-1'!M4</f>
        <v>62.16871542</v>
      </c>
      <c r="N9" s="7">
        <f>'Calcs-1'!N9-'Calcs-1'!N4</f>
        <v>63.41208973</v>
      </c>
      <c r="O9" s="7">
        <f>'Calcs-1'!O9-'Calcs-1'!O4</f>
        <v>64.68033152</v>
      </c>
      <c r="P9" s="7">
        <f>'Calcs-1'!P9-'Calcs-1'!P4</f>
        <v>65.97393815</v>
      </c>
      <c r="Q9" s="7">
        <f>'Calcs-1'!Q9-'Calcs-1'!Q4</f>
        <v>67.29341692</v>
      </c>
      <c r="R9" s="7">
        <f>'Calcs-1'!R9-'Calcs-1'!R4</f>
        <v>68.63928525</v>
      </c>
      <c r="S9" s="7">
        <f>'Calcs-1'!S9-'Calcs-1'!S4</f>
        <v>70.01207096</v>
      </c>
    </row>
    <row r="10">
      <c r="A10" s="4" t="s">
        <v>12</v>
      </c>
      <c r="B10" s="5">
        <f>'Calcs-1'!B10-'Calcs-1'!B5</f>
        <v>10</v>
      </c>
      <c r="C10" s="7">
        <f>'Calcs-1'!C10-'Calcs-1'!C5</f>
        <v>10.3</v>
      </c>
      <c r="D10" s="7">
        <f>'Calcs-1'!D10-'Calcs-1'!D5</f>
        <v>10.609</v>
      </c>
      <c r="E10" s="7">
        <f>'Calcs-1'!E10-'Calcs-1'!E5</f>
        <v>10.92727</v>
      </c>
      <c r="F10" s="7">
        <f>'Calcs-1'!F10-'Calcs-1'!F5</f>
        <v>11.2550881</v>
      </c>
      <c r="G10" s="7">
        <f>'Calcs-1'!G10-'Calcs-1'!G5</f>
        <v>11.59274074</v>
      </c>
      <c r="H10" s="7">
        <f>'Calcs-1'!H10-'Calcs-1'!H5</f>
        <v>11.94052297</v>
      </c>
      <c r="I10" s="7">
        <f>'Calcs-1'!I10-'Calcs-1'!I5</f>
        <v>12.29873865</v>
      </c>
      <c r="J10" s="7">
        <f>'Calcs-1'!J10-'Calcs-1'!J5</f>
        <v>12.66770081</v>
      </c>
      <c r="K10" s="7">
        <f>'Calcs-1'!K10-'Calcs-1'!K5</f>
        <v>13.04773184</v>
      </c>
      <c r="L10" s="7">
        <f>'Calcs-1'!L10-'Calcs-1'!L5</f>
        <v>13.43916379</v>
      </c>
      <c r="M10" s="7">
        <f>'Calcs-1'!M10-'Calcs-1'!M5</f>
        <v>13.84233871</v>
      </c>
      <c r="N10" s="7">
        <f>'Calcs-1'!N10-'Calcs-1'!N5</f>
        <v>14.25760887</v>
      </c>
      <c r="O10" s="7">
        <f>'Calcs-1'!O10-'Calcs-1'!O5</f>
        <v>14.68533713</v>
      </c>
      <c r="P10" s="7">
        <f>'Calcs-1'!P10-'Calcs-1'!P5</f>
        <v>15.12589725</v>
      </c>
      <c r="Q10" s="7">
        <f>'Calcs-1'!Q10-'Calcs-1'!Q5</f>
        <v>15.57967417</v>
      </c>
      <c r="R10" s="7">
        <f>'Calcs-1'!R10-'Calcs-1'!R5</f>
        <v>16.04706439</v>
      </c>
      <c r="S10" s="7">
        <f>'Calcs-1'!S10-'Calcs-1'!S5</f>
        <v>16.52847632</v>
      </c>
    </row>
    <row r="11">
      <c r="A11" s="4"/>
      <c r="B11" s="4"/>
      <c r="C11" s="4"/>
      <c r="D11" s="4"/>
      <c r="E11" s="4"/>
      <c r="F11" s="4"/>
      <c r="G11" s="4"/>
      <c r="H11" s="4"/>
      <c r="I11" s="4"/>
      <c r="J11" s="4"/>
      <c r="K11" s="4"/>
      <c r="L11" s="4"/>
      <c r="M11" s="4"/>
      <c r="N11" s="4"/>
      <c r="O11" s="4"/>
      <c r="P11" s="4"/>
      <c r="Q11" s="4"/>
      <c r="R11" s="4"/>
      <c r="S11" s="4"/>
    </row>
    <row r="12">
      <c r="A12" s="4" t="s">
        <v>43</v>
      </c>
      <c r="B12" s="4"/>
      <c r="C12" s="4"/>
      <c r="D12" s="4"/>
      <c r="E12" s="4"/>
      <c r="F12" s="4"/>
      <c r="G12" s="4"/>
      <c r="H12" s="4"/>
      <c r="I12" s="4"/>
      <c r="J12" s="4"/>
      <c r="K12" s="4"/>
      <c r="L12" s="4"/>
      <c r="M12" s="4"/>
      <c r="N12" s="4"/>
      <c r="O12" s="4"/>
      <c r="P12" s="4"/>
      <c r="Q12" s="4"/>
      <c r="R12" s="4"/>
      <c r="S12" s="4"/>
    </row>
    <row r="13">
      <c r="A13" s="4" t="s">
        <v>10</v>
      </c>
      <c r="B13" s="5">
        <f t="shared" ref="B13:S13" si="4">B3+B8</f>
        <v>20</v>
      </c>
      <c r="C13" s="7">
        <f t="shared" si="4"/>
        <v>40.2</v>
      </c>
      <c r="D13" s="7">
        <f t="shared" si="4"/>
        <v>60.602</v>
      </c>
      <c r="E13" s="7">
        <f t="shared" si="4"/>
        <v>81.20802</v>
      </c>
      <c r="F13" s="7">
        <f t="shared" si="4"/>
        <v>102.0201002</v>
      </c>
      <c r="G13" s="7">
        <f t="shared" si="4"/>
        <v>123.0403012</v>
      </c>
      <c r="H13" s="7">
        <f t="shared" si="4"/>
        <v>144.2707042</v>
      </c>
      <c r="I13" s="7">
        <f t="shared" si="4"/>
        <v>165.7134113</v>
      </c>
      <c r="J13" s="7">
        <f t="shared" si="4"/>
        <v>187.3705454</v>
      </c>
      <c r="K13" s="7">
        <f t="shared" si="4"/>
        <v>209.2442508</v>
      </c>
      <c r="L13" s="7">
        <f t="shared" si="4"/>
        <v>231.3366933</v>
      </c>
      <c r="M13" s="7">
        <f t="shared" si="4"/>
        <v>253.6500603</v>
      </c>
      <c r="N13" s="7">
        <f t="shared" si="4"/>
        <v>276.1865609</v>
      </c>
      <c r="O13" s="7">
        <f t="shared" si="4"/>
        <v>298.9484265</v>
      </c>
      <c r="P13" s="7">
        <f t="shared" si="4"/>
        <v>321.9379107</v>
      </c>
      <c r="Q13" s="7">
        <f t="shared" si="4"/>
        <v>345.1572898</v>
      </c>
      <c r="R13" s="7">
        <f t="shared" si="4"/>
        <v>368.6088627</v>
      </c>
      <c r="S13" s="7">
        <f t="shared" si="4"/>
        <v>392.2949514</v>
      </c>
    </row>
    <row r="14">
      <c r="A14" s="4" t="s">
        <v>11</v>
      </c>
      <c r="B14" s="5">
        <f t="shared" ref="B14:S14" si="5">B4+B9</f>
        <v>50</v>
      </c>
      <c r="C14" s="7">
        <f t="shared" si="5"/>
        <v>101</v>
      </c>
      <c r="D14" s="7">
        <f t="shared" si="5"/>
        <v>153.02</v>
      </c>
      <c r="E14" s="7">
        <f t="shared" si="5"/>
        <v>206.0804</v>
      </c>
      <c r="F14" s="7">
        <f t="shared" si="5"/>
        <v>260.202008</v>
      </c>
      <c r="G14" s="7">
        <f t="shared" si="5"/>
        <v>315.4060482</v>
      </c>
      <c r="H14" s="7">
        <f t="shared" si="5"/>
        <v>371.7141691</v>
      </c>
      <c r="I14" s="7">
        <f t="shared" si="5"/>
        <v>429.1484525</v>
      </c>
      <c r="J14" s="7">
        <f t="shared" si="5"/>
        <v>487.7314216</v>
      </c>
      <c r="K14" s="7">
        <f t="shared" si="5"/>
        <v>547.48605</v>
      </c>
      <c r="L14" s="7">
        <f t="shared" si="5"/>
        <v>608.435771</v>
      </c>
      <c r="M14" s="7">
        <f t="shared" si="5"/>
        <v>670.6044864</v>
      </c>
      <c r="N14" s="7">
        <f t="shared" si="5"/>
        <v>734.0165761</v>
      </c>
      <c r="O14" s="7">
        <f t="shared" si="5"/>
        <v>798.6969077</v>
      </c>
      <c r="P14" s="7">
        <f t="shared" si="5"/>
        <v>864.6708458</v>
      </c>
      <c r="Q14" s="7">
        <f t="shared" si="5"/>
        <v>931.9642627</v>
      </c>
      <c r="R14" s="7">
        <f t="shared" si="5"/>
        <v>1000.603548</v>
      </c>
      <c r="S14" s="7">
        <f t="shared" si="5"/>
        <v>1070.615619</v>
      </c>
    </row>
    <row r="15">
      <c r="A15" s="4" t="s">
        <v>12</v>
      </c>
      <c r="B15" s="5">
        <f t="shared" ref="B15:S15" si="6">B5+B10</f>
        <v>10</v>
      </c>
      <c r="C15" s="7">
        <f t="shared" si="6"/>
        <v>20.3</v>
      </c>
      <c r="D15" s="7">
        <f t="shared" si="6"/>
        <v>30.909</v>
      </c>
      <c r="E15" s="7">
        <f t="shared" si="6"/>
        <v>41.83627</v>
      </c>
      <c r="F15" s="7">
        <f t="shared" si="6"/>
        <v>53.0913581</v>
      </c>
      <c r="G15" s="7">
        <f t="shared" si="6"/>
        <v>64.68409884</v>
      </c>
      <c r="H15" s="7">
        <f t="shared" si="6"/>
        <v>76.62462181</v>
      </c>
      <c r="I15" s="7">
        <f t="shared" si="6"/>
        <v>88.92336046</v>
      </c>
      <c r="J15" s="7">
        <f t="shared" si="6"/>
        <v>101.5910613</v>
      </c>
      <c r="K15" s="7">
        <f t="shared" si="6"/>
        <v>114.6387931</v>
      </c>
      <c r="L15" s="7">
        <f t="shared" si="6"/>
        <v>128.0779569</v>
      </c>
      <c r="M15" s="7">
        <f t="shared" si="6"/>
        <v>141.9202956</v>
      </c>
      <c r="N15" s="7">
        <f t="shared" si="6"/>
        <v>156.1779045</v>
      </c>
      <c r="O15" s="7">
        <f t="shared" si="6"/>
        <v>170.8632416</v>
      </c>
      <c r="P15" s="7">
        <f t="shared" si="6"/>
        <v>185.9891389</v>
      </c>
      <c r="Q15" s="7">
        <f t="shared" si="6"/>
        <v>201.568813</v>
      </c>
      <c r="R15" s="7">
        <f t="shared" si="6"/>
        <v>217.6158774</v>
      </c>
      <c r="S15" s="7">
        <f t="shared" si="6"/>
        <v>234.1443537</v>
      </c>
    </row>
    <row r="16">
      <c r="A16" s="4"/>
      <c r="B16" s="4"/>
      <c r="C16" s="4"/>
      <c r="D16" s="4"/>
      <c r="E16" s="4"/>
      <c r="F16" s="4"/>
      <c r="G16" s="4"/>
      <c r="H16" s="4"/>
      <c r="I16" s="4"/>
      <c r="J16" s="4"/>
      <c r="K16" s="4"/>
      <c r="L16" s="4"/>
      <c r="M16" s="4"/>
      <c r="N16" s="4"/>
      <c r="O16" s="4"/>
      <c r="P16" s="4"/>
      <c r="Q16" s="4"/>
      <c r="R16" s="4"/>
      <c r="S16" s="4"/>
    </row>
    <row r="17">
      <c r="A17" s="9" t="s">
        <v>44</v>
      </c>
      <c r="B17" s="4"/>
      <c r="C17" s="4"/>
      <c r="D17" s="4"/>
      <c r="E17" s="4"/>
      <c r="F17" s="4"/>
      <c r="G17" s="4"/>
      <c r="H17" s="4"/>
      <c r="I17" s="4"/>
      <c r="J17" s="4"/>
      <c r="K17" s="4"/>
      <c r="L17" s="4"/>
      <c r="M17" s="4"/>
      <c r="N17" s="4"/>
      <c r="O17" s="4"/>
      <c r="P17" s="4"/>
      <c r="Q17" s="4"/>
      <c r="R17" s="4"/>
      <c r="S17" s="4"/>
    </row>
    <row r="18">
      <c r="A18" s="4" t="s">
        <v>10</v>
      </c>
      <c r="B18" s="8">
        <f>B13*Assumptions!$F2</f>
        <v>800</v>
      </c>
      <c r="C18" s="8">
        <f>C13*Assumptions!$F2</f>
        <v>1608</v>
      </c>
      <c r="D18" s="8">
        <f>D13*Assumptions!$F2</f>
        <v>2424.08</v>
      </c>
      <c r="E18" s="8">
        <f>E13*Assumptions!$F2</f>
        <v>3248.3208</v>
      </c>
      <c r="F18" s="8">
        <f>F13*Assumptions!$F2</f>
        <v>4080.804008</v>
      </c>
      <c r="G18" s="8">
        <f>G13*Assumptions!$F2</f>
        <v>4921.612048</v>
      </c>
      <c r="H18" s="8">
        <f>H13*Assumptions!$F2</f>
        <v>5770.828169</v>
      </c>
      <c r="I18" s="8">
        <f>I13*Assumptions!$F2</f>
        <v>6628.53645</v>
      </c>
      <c r="J18" s="8">
        <f>J13*Assumptions!$F2</f>
        <v>7494.821815</v>
      </c>
      <c r="K18" s="8">
        <f>K13*Assumptions!$F2</f>
        <v>8369.770033</v>
      </c>
      <c r="L18" s="8">
        <f>L13*Assumptions!$F2</f>
        <v>9253.467733</v>
      </c>
      <c r="M18" s="8">
        <f>M13*Assumptions!$F2</f>
        <v>10146.00241</v>
      </c>
      <c r="N18" s="8">
        <f>N13*Assumptions!$F2</f>
        <v>11047.46243</v>
      </c>
      <c r="O18" s="8">
        <f>O13*Assumptions!$F2</f>
        <v>11957.93706</v>
      </c>
      <c r="P18" s="8">
        <f>P13*Assumptions!$F2</f>
        <v>12877.51643</v>
      </c>
      <c r="Q18" s="8">
        <f>Q13*Assumptions!$F2</f>
        <v>13806.29159</v>
      </c>
      <c r="R18" s="8">
        <f>R13*Assumptions!$F2</f>
        <v>14744.35451</v>
      </c>
      <c r="S18" s="8">
        <f>S13*Assumptions!$F2</f>
        <v>15691.79805</v>
      </c>
    </row>
    <row r="19">
      <c r="A19" s="4" t="s">
        <v>11</v>
      </c>
      <c r="B19" s="8">
        <f>B14*Assumptions!$F3</f>
        <v>1250</v>
      </c>
      <c r="C19" s="8">
        <f>C14*Assumptions!$F3</f>
        <v>2525</v>
      </c>
      <c r="D19" s="8">
        <f>D14*Assumptions!$F3</f>
        <v>3825.5</v>
      </c>
      <c r="E19" s="8">
        <f>E14*Assumptions!$F3</f>
        <v>5152.01</v>
      </c>
      <c r="F19" s="8">
        <f>F14*Assumptions!$F3</f>
        <v>6505.0502</v>
      </c>
      <c r="G19" s="8">
        <f>G14*Assumptions!$F3</f>
        <v>7885.151204</v>
      </c>
      <c r="H19" s="8">
        <f>H14*Assumptions!$F3</f>
        <v>9292.854228</v>
      </c>
      <c r="I19" s="8">
        <f>I14*Assumptions!$F3</f>
        <v>10728.71131</v>
      </c>
      <c r="J19" s="8">
        <f>J14*Assumptions!$F3</f>
        <v>12193.28554</v>
      </c>
      <c r="K19" s="8">
        <f>K14*Assumptions!$F3</f>
        <v>13687.15125</v>
      </c>
      <c r="L19" s="8">
        <f>L14*Assumptions!$F3</f>
        <v>15210.89427</v>
      </c>
      <c r="M19" s="8">
        <f>M14*Assumptions!$F3</f>
        <v>16765.11216</v>
      </c>
      <c r="N19" s="8">
        <f>N14*Assumptions!$F3</f>
        <v>18350.4144</v>
      </c>
      <c r="O19" s="8">
        <f>O14*Assumptions!$F3</f>
        <v>19967.42269</v>
      </c>
      <c r="P19" s="8">
        <f>P14*Assumptions!$F3</f>
        <v>21616.77115</v>
      </c>
      <c r="Q19" s="8">
        <f>Q14*Assumptions!$F3</f>
        <v>23299.10657</v>
      </c>
      <c r="R19" s="8">
        <f>R14*Assumptions!$F3</f>
        <v>25015.0887</v>
      </c>
      <c r="S19" s="8">
        <f>S14*Assumptions!$F3</f>
        <v>26765.39047</v>
      </c>
    </row>
    <row r="20">
      <c r="A20" s="4" t="s">
        <v>12</v>
      </c>
      <c r="B20" s="8">
        <f>B15*Assumptions!$F4</f>
        <v>450</v>
      </c>
      <c r="C20" s="8">
        <f>C15*Assumptions!$F4</f>
        <v>913.5</v>
      </c>
      <c r="D20" s="8">
        <f>D15*Assumptions!$F4</f>
        <v>1390.905</v>
      </c>
      <c r="E20" s="8">
        <f>E15*Assumptions!$F4</f>
        <v>1882.63215</v>
      </c>
      <c r="F20" s="8">
        <f>F15*Assumptions!$F4</f>
        <v>2389.111115</v>
      </c>
      <c r="G20" s="8">
        <f>G15*Assumptions!$F4</f>
        <v>2910.784448</v>
      </c>
      <c r="H20" s="8">
        <f>H15*Assumptions!$F4</f>
        <v>3448.107981</v>
      </c>
      <c r="I20" s="8">
        <f>I15*Assumptions!$F4</f>
        <v>4001.551221</v>
      </c>
      <c r="J20" s="8">
        <f>J15*Assumptions!$F4</f>
        <v>4571.597757</v>
      </c>
      <c r="K20" s="8">
        <f>K15*Assumptions!$F4</f>
        <v>5158.74569</v>
      </c>
      <c r="L20" s="8">
        <f>L15*Assumptions!$F4</f>
        <v>5763.508061</v>
      </c>
      <c r="M20" s="8">
        <f>M15*Assumptions!$F4</f>
        <v>6386.413303</v>
      </c>
      <c r="N20" s="8">
        <f>N15*Assumptions!$F4</f>
        <v>7028.005702</v>
      </c>
      <c r="O20" s="8">
        <f>O15*Assumptions!$F4</f>
        <v>7688.845873</v>
      </c>
      <c r="P20" s="8">
        <f>P15*Assumptions!$F4</f>
        <v>8369.511249</v>
      </c>
      <c r="Q20" s="8">
        <f>Q15*Assumptions!$F4</f>
        <v>9070.596586</v>
      </c>
      <c r="R20" s="8">
        <f>R15*Assumptions!$F4</f>
        <v>9792.714484</v>
      </c>
      <c r="S20" s="8">
        <f>S15*Assumptions!$F4</f>
        <v>10536.49592</v>
      </c>
    </row>
    <row r="21">
      <c r="A21" s="4" t="s">
        <v>45</v>
      </c>
      <c r="B21" s="8">
        <f t="shared" ref="B21:S21" si="7">SUM(B18:B20)</f>
        <v>2500</v>
      </c>
      <c r="C21" s="8">
        <f t="shared" si="7"/>
        <v>5046.5</v>
      </c>
      <c r="D21" s="8">
        <f t="shared" si="7"/>
        <v>7640.485</v>
      </c>
      <c r="E21" s="8">
        <f t="shared" si="7"/>
        <v>10282.96295</v>
      </c>
      <c r="F21" s="8">
        <f t="shared" si="7"/>
        <v>12974.96532</v>
      </c>
      <c r="G21" s="8">
        <f t="shared" si="7"/>
        <v>15717.5477</v>
      </c>
      <c r="H21" s="8">
        <f t="shared" si="7"/>
        <v>18511.79038</v>
      </c>
      <c r="I21" s="8">
        <f t="shared" si="7"/>
        <v>21358.79898</v>
      </c>
      <c r="J21" s="8">
        <f t="shared" si="7"/>
        <v>24259.70511</v>
      </c>
      <c r="K21" s="8">
        <f t="shared" si="7"/>
        <v>27215.66697</v>
      </c>
      <c r="L21" s="8">
        <f t="shared" si="7"/>
        <v>30227.87007</v>
      </c>
      <c r="M21" s="8">
        <f t="shared" si="7"/>
        <v>33297.52787</v>
      </c>
      <c r="N21" s="8">
        <f t="shared" si="7"/>
        <v>36425.88254</v>
      </c>
      <c r="O21" s="8">
        <f t="shared" si="7"/>
        <v>39614.20562</v>
      </c>
      <c r="P21" s="8">
        <f t="shared" si="7"/>
        <v>42863.79882</v>
      </c>
      <c r="Q21" s="8">
        <f t="shared" si="7"/>
        <v>46175.99475</v>
      </c>
      <c r="R21" s="8">
        <f t="shared" si="7"/>
        <v>49552.15769</v>
      </c>
      <c r="S21" s="8">
        <f t="shared" si="7"/>
        <v>52993.68445</v>
      </c>
    </row>
    <row r="22">
      <c r="A22" s="4"/>
      <c r="B22" s="4"/>
      <c r="C22" s="4"/>
      <c r="D22" s="4"/>
      <c r="E22" s="4"/>
      <c r="F22" s="4"/>
      <c r="G22" s="4"/>
      <c r="H22" s="4"/>
      <c r="I22" s="4"/>
      <c r="J22" s="4"/>
      <c r="K22" s="4"/>
      <c r="L22" s="4"/>
      <c r="M22" s="4"/>
      <c r="N22" s="4"/>
      <c r="O22" s="4"/>
      <c r="P22" s="4"/>
      <c r="Q22" s="4"/>
      <c r="R22" s="4"/>
      <c r="S22" s="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9.63"/>
  </cols>
  <sheetData>
    <row r="1">
      <c r="A1" s="4"/>
      <c r="B1" s="4" t="s">
        <v>13</v>
      </c>
      <c r="C1" s="4" t="s">
        <v>14</v>
      </c>
      <c r="D1" s="4" t="s">
        <v>15</v>
      </c>
      <c r="E1" s="4" t="s">
        <v>16</v>
      </c>
      <c r="F1" s="4" t="s">
        <v>17</v>
      </c>
      <c r="G1" s="4" t="s">
        <v>18</v>
      </c>
      <c r="H1" s="4" t="s">
        <v>19</v>
      </c>
      <c r="I1" s="4" t="s">
        <v>20</v>
      </c>
      <c r="J1" s="4" t="s">
        <v>21</v>
      </c>
      <c r="K1" s="4" t="s">
        <v>22</v>
      </c>
      <c r="L1" s="4" t="s">
        <v>23</v>
      </c>
      <c r="M1" s="4" t="s">
        <v>24</v>
      </c>
      <c r="N1" s="4" t="s">
        <v>25</v>
      </c>
      <c r="O1" s="4" t="s">
        <v>26</v>
      </c>
      <c r="P1" s="4" t="s">
        <v>27</v>
      </c>
      <c r="Q1" s="4" t="s">
        <v>28</v>
      </c>
      <c r="R1" s="4" t="s">
        <v>29</v>
      </c>
      <c r="S1" s="4" t="s">
        <v>30</v>
      </c>
    </row>
    <row r="2">
      <c r="A2" s="4" t="s">
        <v>46</v>
      </c>
      <c r="B2" s="4"/>
      <c r="C2" s="4"/>
      <c r="D2" s="4"/>
      <c r="E2" s="4"/>
      <c r="F2" s="4"/>
      <c r="G2" s="4"/>
      <c r="H2" s="4"/>
      <c r="I2" s="4"/>
      <c r="J2" s="4"/>
      <c r="K2" s="4"/>
      <c r="L2" s="4"/>
      <c r="M2" s="4"/>
      <c r="N2" s="4"/>
      <c r="O2" s="4"/>
      <c r="P2" s="4"/>
      <c r="Q2" s="4"/>
      <c r="R2" s="4"/>
      <c r="S2" s="4"/>
    </row>
    <row r="3">
      <c r="A3" s="4" t="s">
        <v>47</v>
      </c>
      <c r="B3" s="8">
        <f>'Sales and Costs'!B6</f>
        <v>57500</v>
      </c>
      <c r="C3" s="8">
        <f>'Sales and Costs'!C6</f>
        <v>58720</v>
      </c>
      <c r="D3" s="8">
        <f>'Sales and Costs'!D6</f>
        <v>59970.5</v>
      </c>
      <c r="E3" s="8">
        <f>'Sales and Costs'!E6</f>
        <v>61252.333</v>
      </c>
      <c r="F3" s="8">
        <f>'Sales and Costs'!F6</f>
        <v>62566.35575</v>
      </c>
      <c r="G3" s="8">
        <f>'Sales and Costs'!G6</f>
        <v>63913.44944</v>
      </c>
      <c r="H3" s="8">
        <f>'Sales and Costs'!H6</f>
        <v>65294.52042</v>
      </c>
      <c r="I3" s="8">
        <f>'Sales and Costs'!I6</f>
        <v>66710.50092</v>
      </c>
      <c r="J3" s="8">
        <f>'Sales and Costs'!J6</f>
        <v>68162.34981</v>
      </c>
      <c r="K3" s="8">
        <f>'Sales and Costs'!K6</f>
        <v>69651.05339</v>
      </c>
      <c r="L3" s="8">
        <f>'Sales and Costs'!L6</f>
        <v>71177.62616</v>
      </c>
      <c r="M3" s="8">
        <f>'Sales and Costs'!M6</f>
        <v>72743.11168</v>
      </c>
      <c r="N3" s="8">
        <f>'Sales and Costs'!N6</f>
        <v>74348.58339</v>
      </c>
      <c r="O3" s="8">
        <f>'Sales and Costs'!O6</f>
        <v>75995.14549</v>
      </c>
      <c r="P3" s="8">
        <f>'Sales and Costs'!P6</f>
        <v>77683.93385</v>
      </c>
      <c r="Q3" s="8">
        <f>'Sales and Costs'!Q6</f>
        <v>79416.11691</v>
      </c>
      <c r="R3" s="8">
        <f>'Sales and Costs'!R6</f>
        <v>81192.89666</v>
      </c>
      <c r="S3" s="8">
        <f>'Sales and Costs'!S6</f>
        <v>83015.5096</v>
      </c>
    </row>
    <row r="4">
      <c r="A4" s="4"/>
      <c r="B4" s="4"/>
      <c r="C4" s="4"/>
      <c r="D4" s="4"/>
      <c r="E4" s="4"/>
      <c r="F4" s="4"/>
      <c r="G4" s="4"/>
      <c r="H4" s="4"/>
      <c r="I4" s="4"/>
      <c r="J4" s="4"/>
      <c r="K4" s="4"/>
      <c r="L4" s="4"/>
      <c r="M4" s="4"/>
      <c r="N4" s="4"/>
      <c r="O4" s="4"/>
      <c r="P4" s="4"/>
      <c r="Q4" s="4"/>
      <c r="R4" s="4"/>
      <c r="S4" s="4"/>
    </row>
    <row r="5">
      <c r="A5" s="4" t="s">
        <v>48</v>
      </c>
      <c r="B5" s="4"/>
      <c r="C5" s="4"/>
      <c r="D5" s="4"/>
      <c r="E5" s="4"/>
      <c r="F5" s="4"/>
      <c r="G5" s="4"/>
      <c r="H5" s="4"/>
      <c r="I5" s="4"/>
      <c r="J5" s="4"/>
      <c r="K5" s="4"/>
      <c r="L5" s="4"/>
      <c r="M5" s="4"/>
      <c r="N5" s="4"/>
      <c r="O5" s="4"/>
      <c r="P5" s="4"/>
      <c r="Q5" s="4"/>
      <c r="R5" s="4"/>
      <c r="S5" s="4"/>
    </row>
    <row r="6">
      <c r="A6" s="4" t="s">
        <v>49</v>
      </c>
      <c r="B6" s="8">
        <f>Purchases!B6</f>
        <v>47500</v>
      </c>
      <c r="C6" s="8">
        <f>Purchases!C6</f>
        <v>48489</v>
      </c>
      <c r="D6" s="8">
        <f>Purchases!D6</f>
        <v>49502.31</v>
      </c>
      <c r="E6" s="8">
        <f>Purchases!E6</f>
        <v>50540.5857</v>
      </c>
      <c r="F6" s="8">
        <f>Purchases!F6</f>
        <v>51604.50134</v>
      </c>
      <c r="G6" s="8">
        <f>Purchases!G6</f>
        <v>52694.75021</v>
      </c>
      <c r="H6" s="8">
        <f>Purchases!H6</f>
        <v>53812.04526</v>
      </c>
      <c r="I6" s="8">
        <f>Purchases!I6</f>
        <v>54957.11961</v>
      </c>
      <c r="J6" s="8">
        <f>Purchases!J6</f>
        <v>56130.72715</v>
      </c>
      <c r="K6" s="8">
        <f>Purchases!K6</f>
        <v>57333.64317</v>
      </c>
      <c r="L6" s="8">
        <f>Purchases!L6</f>
        <v>58566.66496</v>
      </c>
      <c r="M6" s="8">
        <f>Purchases!M6</f>
        <v>59830.61243</v>
      </c>
      <c r="N6" s="8">
        <f>Purchases!N6</f>
        <v>61126.32881</v>
      </c>
      <c r="O6" s="8">
        <f>Purchases!O6</f>
        <v>62454.68128</v>
      </c>
      <c r="P6" s="8">
        <f>Purchases!P6</f>
        <v>63816.56172</v>
      </c>
      <c r="Q6" s="8">
        <f>Purchases!Q6</f>
        <v>65212.88736</v>
      </c>
      <c r="R6" s="8">
        <f>Purchases!R6</f>
        <v>66644.60157</v>
      </c>
      <c r="S6" s="8">
        <f>Purchases!S6</f>
        <v>68112.67463</v>
      </c>
    </row>
    <row r="7">
      <c r="A7" s="4"/>
      <c r="B7" s="4"/>
      <c r="C7" s="4"/>
      <c r="D7" s="4"/>
      <c r="E7" s="4"/>
      <c r="F7" s="4"/>
      <c r="G7" s="4"/>
      <c r="H7" s="4"/>
      <c r="I7" s="4"/>
      <c r="J7" s="4"/>
      <c r="K7" s="4"/>
      <c r="L7" s="4"/>
      <c r="M7" s="4"/>
      <c r="N7" s="4"/>
      <c r="O7" s="4"/>
      <c r="P7" s="4"/>
      <c r="Q7" s="4"/>
      <c r="R7" s="4"/>
      <c r="S7" s="4"/>
    </row>
    <row r="8">
      <c r="A8" s="4" t="s">
        <v>50</v>
      </c>
      <c r="B8" s="8">
        <f t="shared" ref="B8:S8" si="1">B3-B6</f>
        <v>10000</v>
      </c>
      <c r="C8" s="8">
        <f t="shared" si="1"/>
        <v>10231</v>
      </c>
      <c r="D8" s="8">
        <f t="shared" si="1"/>
        <v>10468.19</v>
      </c>
      <c r="E8" s="8">
        <f t="shared" si="1"/>
        <v>10711.7473</v>
      </c>
      <c r="F8" s="8">
        <f t="shared" si="1"/>
        <v>10961.85442</v>
      </c>
      <c r="G8" s="8">
        <f t="shared" si="1"/>
        <v>11218.69923</v>
      </c>
      <c r="H8" s="8">
        <f t="shared" si="1"/>
        <v>11482.47516</v>
      </c>
      <c r="I8" s="8">
        <f t="shared" si="1"/>
        <v>11753.38131</v>
      </c>
      <c r="J8" s="8">
        <f t="shared" si="1"/>
        <v>12031.62266</v>
      </c>
      <c r="K8" s="8">
        <f t="shared" si="1"/>
        <v>12317.41022</v>
      </c>
      <c r="L8" s="8">
        <f t="shared" si="1"/>
        <v>12610.9612</v>
      </c>
      <c r="M8" s="8">
        <f t="shared" si="1"/>
        <v>12912.49925</v>
      </c>
      <c r="N8" s="8">
        <f t="shared" si="1"/>
        <v>13222.25458</v>
      </c>
      <c r="O8" s="8">
        <f t="shared" si="1"/>
        <v>13540.46421</v>
      </c>
      <c r="P8" s="8">
        <f t="shared" si="1"/>
        <v>13867.37213</v>
      </c>
      <c r="Q8" s="8">
        <f t="shared" si="1"/>
        <v>14203.22955</v>
      </c>
      <c r="R8" s="8">
        <f t="shared" si="1"/>
        <v>14548.29508</v>
      </c>
      <c r="S8" s="8">
        <f t="shared" si="1"/>
        <v>14902.83497</v>
      </c>
    </row>
    <row r="9">
      <c r="A9" s="4"/>
      <c r="B9" s="4"/>
      <c r="C9" s="4"/>
      <c r="D9" s="4"/>
      <c r="E9" s="4"/>
      <c r="F9" s="4"/>
      <c r="G9" s="4"/>
      <c r="H9" s="4"/>
      <c r="I9" s="4"/>
      <c r="J9" s="4"/>
      <c r="K9" s="4"/>
      <c r="L9" s="4"/>
      <c r="M9" s="4"/>
      <c r="N9" s="4"/>
      <c r="O9" s="4"/>
      <c r="P9" s="4"/>
      <c r="Q9" s="4"/>
      <c r="R9" s="4"/>
      <c r="S9" s="4"/>
    </row>
    <row r="10">
      <c r="A10" s="4" t="s">
        <v>51</v>
      </c>
      <c r="B10" s="4"/>
      <c r="C10" s="4"/>
      <c r="D10" s="4"/>
      <c r="E10" s="4"/>
      <c r="F10" s="4"/>
      <c r="G10" s="4"/>
      <c r="H10" s="4"/>
      <c r="I10" s="4"/>
      <c r="J10" s="4"/>
      <c r="K10" s="4"/>
      <c r="L10" s="4"/>
      <c r="M10" s="4"/>
      <c r="N10" s="4"/>
      <c r="O10" s="4"/>
      <c r="P10" s="4"/>
      <c r="Q10" s="4"/>
      <c r="R10" s="4"/>
      <c r="S10" s="4"/>
    </row>
    <row r="11">
      <c r="A11" s="4" t="s">
        <v>52</v>
      </c>
      <c r="B11" s="5">
        <v>0.0</v>
      </c>
      <c r="C11" s="8">
        <f t="shared" ref="C11:S11" si="2">B13</f>
        <v>10000</v>
      </c>
      <c r="D11" s="8">
        <f t="shared" si="2"/>
        <v>20231</v>
      </c>
      <c r="E11" s="8">
        <f t="shared" si="2"/>
        <v>30699.19</v>
      </c>
      <c r="F11" s="8">
        <f t="shared" si="2"/>
        <v>41410.9373</v>
      </c>
      <c r="G11" s="8">
        <f t="shared" si="2"/>
        <v>52372.79172</v>
      </c>
      <c r="H11" s="8">
        <f t="shared" si="2"/>
        <v>63591.49095</v>
      </c>
      <c r="I11" s="8">
        <f t="shared" si="2"/>
        <v>75073.9661</v>
      </c>
      <c r="J11" s="8">
        <f t="shared" si="2"/>
        <v>86827.34742</v>
      </c>
      <c r="K11" s="8">
        <f t="shared" si="2"/>
        <v>98858.97008</v>
      </c>
      <c r="L11" s="8">
        <f t="shared" si="2"/>
        <v>111176.3803</v>
      </c>
      <c r="M11" s="8">
        <f t="shared" si="2"/>
        <v>123787.3415</v>
      </c>
      <c r="N11" s="8">
        <f t="shared" si="2"/>
        <v>136699.8407</v>
      </c>
      <c r="O11" s="8">
        <f t="shared" si="2"/>
        <v>149922.0953</v>
      </c>
      <c r="P11" s="8">
        <f t="shared" si="2"/>
        <v>163462.5595</v>
      </c>
      <c r="Q11" s="8">
        <f t="shared" si="2"/>
        <v>177329.9317</v>
      </c>
      <c r="R11" s="8">
        <f t="shared" si="2"/>
        <v>191533.1612</v>
      </c>
      <c r="S11" s="8">
        <f t="shared" si="2"/>
        <v>206081.4563</v>
      </c>
    </row>
    <row r="12">
      <c r="A12" s="4" t="s">
        <v>53</v>
      </c>
      <c r="B12" s="8">
        <f t="shared" ref="B12:S12" si="3">B8</f>
        <v>10000</v>
      </c>
      <c r="C12" s="8">
        <f t="shared" si="3"/>
        <v>10231</v>
      </c>
      <c r="D12" s="8">
        <f t="shared" si="3"/>
        <v>10468.19</v>
      </c>
      <c r="E12" s="8">
        <f t="shared" si="3"/>
        <v>10711.7473</v>
      </c>
      <c r="F12" s="8">
        <f t="shared" si="3"/>
        <v>10961.85442</v>
      </c>
      <c r="G12" s="8">
        <f t="shared" si="3"/>
        <v>11218.69923</v>
      </c>
      <c r="H12" s="8">
        <f t="shared" si="3"/>
        <v>11482.47516</v>
      </c>
      <c r="I12" s="8">
        <f t="shared" si="3"/>
        <v>11753.38131</v>
      </c>
      <c r="J12" s="8">
        <f t="shared" si="3"/>
        <v>12031.62266</v>
      </c>
      <c r="K12" s="8">
        <f t="shared" si="3"/>
        <v>12317.41022</v>
      </c>
      <c r="L12" s="8">
        <f t="shared" si="3"/>
        <v>12610.9612</v>
      </c>
      <c r="M12" s="8">
        <f t="shared" si="3"/>
        <v>12912.49925</v>
      </c>
      <c r="N12" s="8">
        <f t="shared" si="3"/>
        <v>13222.25458</v>
      </c>
      <c r="O12" s="8">
        <f t="shared" si="3"/>
        <v>13540.46421</v>
      </c>
      <c r="P12" s="8">
        <f t="shared" si="3"/>
        <v>13867.37213</v>
      </c>
      <c r="Q12" s="8">
        <f t="shared" si="3"/>
        <v>14203.22955</v>
      </c>
      <c r="R12" s="8">
        <f t="shared" si="3"/>
        <v>14548.29508</v>
      </c>
      <c r="S12" s="8">
        <f t="shared" si="3"/>
        <v>14902.83497</v>
      </c>
    </row>
    <row r="13">
      <c r="A13" s="4" t="s">
        <v>54</v>
      </c>
      <c r="B13" s="8">
        <f t="shared" ref="B13:S13" si="4">B11+B12</f>
        <v>10000</v>
      </c>
      <c r="C13" s="8">
        <f t="shared" si="4"/>
        <v>20231</v>
      </c>
      <c r="D13" s="8">
        <f t="shared" si="4"/>
        <v>30699.19</v>
      </c>
      <c r="E13" s="8">
        <f t="shared" si="4"/>
        <v>41410.9373</v>
      </c>
      <c r="F13" s="8">
        <f t="shared" si="4"/>
        <v>52372.79172</v>
      </c>
      <c r="G13" s="8">
        <f t="shared" si="4"/>
        <v>63591.49095</v>
      </c>
      <c r="H13" s="8">
        <f t="shared" si="4"/>
        <v>75073.9661</v>
      </c>
      <c r="I13" s="8">
        <f t="shared" si="4"/>
        <v>86827.34742</v>
      </c>
      <c r="J13" s="8">
        <f t="shared" si="4"/>
        <v>98858.97008</v>
      </c>
      <c r="K13" s="8">
        <f t="shared" si="4"/>
        <v>111176.3803</v>
      </c>
      <c r="L13" s="8">
        <f t="shared" si="4"/>
        <v>123787.3415</v>
      </c>
      <c r="M13" s="8">
        <f t="shared" si="4"/>
        <v>136699.8407</v>
      </c>
      <c r="N13" s="8">
        <f t="shared" si="4"/>
        <v>149922.0953</v>
      </c>
      <c r="O13" s="8">
        <f t="shared" si="4"/>
        <v>163462.5595</v>
      </c>
      <c r="P13" s="8">
        <f t="shared" si="4"/>
        <v>177329.9317</v>
      </c>
      <c r="Q13" s="8">
        <f t="shared" si="4"/>
        <v>191533.1612</v>
      </c>
      <c r="R13" s="8">
        <f t="shared" si="4"/>
        <v>206081.4563</v>
      </c>
      <c r="S13" s="8">
        <f t="shared" si="4"/>
        <v>220984.2913</v>
      </c>
    </row>
    <row r="14">
      <c r="A14" s="4"/>
      <c r="B14" s="4"/>
      <c r="C14" s="4"/>
      <c r="D14" s="4"/>
      <c r="E14" s="4"/>
      <c r="F14" s="4"/>
      <c r="G14" s="4"/>
      <c r="H14" s="4"/>
      <c r="I14" s="4"/>
      <c r="J14" s="4"/>
      <c r="K14" s="4"/>
      <c r="L14" s="4"/>
      <c r="M14" s="4"/>
      <c r="N14" s="4"/>
      <c r="O14" s="4"/>
      <c r="P14" s="4"/>
      <c r="Q14" s="4"/>
      <c r="R14" s="4"/>
      <c r="S14" s="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7.88"/>
  </cols>
  <sheetData>
    <row r="1">
      <c r="A1" s="10"/>
      <c r="B1" s="11" t="s">
        <v>13</v>
      </c>
      <c r="C1" s="11" t="s">
        <v>14</v>
      </c>
      <c r="D1" s="11" t="s">
        <v>15</v>
      </c>
      <c r="E1" s="11" t="s">
        <v>16</v>
      </c>
      <c r="F1" s="11" t="s">
        <v>17</v>
      </c>
      <c r="G1" s="11" t="s">
        <v>18</v>
      </c>
      <c r="H1" s="11" t="s">
        <v>19</v>
      </c>
      <c r="I1" s="11" t="s">
        <v>20</v>
      </c>
      <c r="J1" s="11" t="s">
        <v>21</v>
      </c>
      <c r="K1" s="11" t="s">
        <v>22</v>
      </c>
      <c r="L1" s="11" t="s">
        <v>23</v>
      </c>
      <c r="M1" s="11" t="s">
        <v>24</v>
      </c>
      <c r="N1" s="11" t="s">
        <v>25</v>
      </c>
      <c r="O1" s="11" t="s">
        <v>26</v>
      </c>
      <c r="P1" s="11" t="s">
        <v>27</v>
      </c>
      <c r="Q1" s="11" t="s">
        <v>28</v>
      </c>
      <c r="R1" s="11" t="s">
        <v>29</v>
      </c>
      <c r="S1" s="11" t="s">
        <v>30</v>
      </c>
    </row>
    <row r="2">
      <c r="A2" s="4" t="s">
        <v>55</v>
      </c>
      <c r="B2" s="4"/>
      <c r="C2" s="4"/>
      <c r="D2" s="4"/>
      <c r="E2" s="4"/>
      <c r="F2" s="4"/>
      <c r="G2" s="4"/>
      <c r="H2" s="4"/>
      <c r="I2" s="4"/>
      <c r="J2" s="4"/>
      <c r="K2" s="4"/>
      <c r="L2" s="4"/>
      <c r="M2" s="4"/>
      <c r="N2" s="4"/>
      <c r="O2" s="4"/>
      <c r="P2" s="4"/>
      <c r="Q2" s="4"/>
      <c r="R2" s="4"/>
      <c r="S2" s="4"/>
    </row>
    <row r="3">
      <c r="A3" s="4" t="s">
        <v>51</v>
      </c>
      <c r="B3" s="8">
        <f>Cash!B13</f>
        <v>10000</v>
      </c>
      <c r="C3" s="8">
        <f>Cash!C13</f>
        <v>20231</v>
      </c>
      <c r="D3" s="8">
        <f>Cash!D13</f>
        <v>30699.19</v>
      </c>
      <c r="E3" s="8">
        <f>Cash!E13</f>
        <v>41410.9373</v>
      </c>
      <c r="F3" s="8">
        <f>Cash!F13</f>
        <v>52372.79172</v>
      </c>
      <c r="G3" s="8">
        <f>Cash!G13</f>
        <v>63591.49095</v>
      </c>
      <c r="H3" s="8">
        <f>Cash!H13</f>
        <v>75073.9661</v>
      </c>
      <c r="I3" s="8">
        <f>Cash!I13</f>
        <v>86827.34742</v>
      </c>
      <c r="J3" s="8">
        <f>Cash!J13</f>
        <v>98858.97008</v>
      </c>
      <c r="K3" s="8">
        <f>Cash!K13</f>
        <v>111176.3803</v>
      </c>
      <c r="L3" s="8">
        <f>Cash!L13</f>
        <v>123787.3415</v>
      </c>
      <c r="M3" s="8">
        <f>Cash!M13</f>
        <v>136699.8407</v>
      </c>
      <c r="N3" s="8">
        <f>Cash!N13</f>
        <v>149922.0953</v>
      </c>
      <c r="O3" s="8">
        <f>Cash!O13</f>
        <v>163462.5595</v>
      </c>
      <c r="P3" s="8">
        <f>Cash!P13</f>
        <v>177329.9317</v>
      </c>
      <c r="Q3" s="8">
        <f>Cash!Q13</f>
        <v>191533.1612</v>
      </c>
      <c r="R3" s="8">
        <f>Cash!R13</f>
        <v>206081.4563</v>
      </c>
      <c r="S3" s="8">
        <f>Cash!S13</f>
        <v>220984.2913</v>
      </c>
    </row>
    <row r="4">
      <c r="A4" s="4" t="s">
        <v>56</v>
      </c>
      <c r="B4" s="8">
        <f>Stocks!B21</f>
        <v>2500</v>
      </c>
      <c r="C4" s="8">
        <f>Stocks!C21</f>
        <v>5046.5</v>
      </c>
      <c r="D4" s="8">
        <f>Stocks!D21</f>
        <v>7640.485</v>
      </c>
      <c r="E4" s="8">
        <f>Stocks!E21</f>
        <v>10282.96295</v>
      </c>
      <c r="F4" s="8">
        <f>Stocks!F21</f>
        <v>12974.96532</v>
      </c>
      <c r="G4" s="8">
        <f>Stocks!G21</f>
        <v>15717.5477</v>
      </c>
      <c r="H4" s="8">
        <f>Stocks!H21</f>
        <v>18511.79038</v>
      </c>
      <c r="I4" s="8">
        <f>Stocks!I21</f>
        <v>21358.79898</v>
      </c>
      <c r="J4" s="8">
        <f>Stocks!J21</f>
        <v>24259.70511</v>
      </c>
      <c r="K4" s="8">
        <f>Stocks!K21</f>
        <v>27215.66697</v>
      </c>
      <c r="L4" s="8">
        <f>Stocks!L21</f>
        <v>30227.87007</v>
      </c>
      <c r="M4" s="8">
        <f>Stocks!M21</f>
        <v>33297.52787</v>
      </c>
      <c r="N4" s="8">
        <f>Stocks!N21</f>
        <v>36425.88254</v>
      </c>
      <c r="O4" s="8">
        <f>Stocks!O21</f>
        <v>39614.20562</v>
      </c>
      <c r="P4" s="8">
        <f>Stocks!P21</f>
        <v>42863.79882</v>
      </c>
      <c r="Q4" s="8">
        <f>Stocks!Q21</f>
        <v>46175.99475</v>
      </c>
      <c r="R4" s="8">
        <f>Stocks!R21</f>
        <v>49552.15769</v>
      </c>
      <c r="S4" s="8">
        <f>Stocks!S21</f>
        <v>52993.68445</v>
      </c>
    </row>
    <row r="5">
      <c r="A5" s="4" t="s">
        <v>57</v>
      </c>
      <c r="B5" s="8">
        <f t="shared" ref="B5:S5" si="1">B3+B4</f>
        <v>12500</v>
      </c>
      <c r="C5" s="8">
        <f t="shared" si="1"/>
        <v>25277.5</v>
      </c>
      <c r="D5" s="8">
        <f t="shared" si="1"/>
        <v>38339.675</v>
      </c>
      <c r="E5" s="8">
        <f t="shared" si="1"/>
        <v>51693.90025</v>
      </c>
      <c r="F5" s="8">
        <f t="shared" si="1"/>
        <v>65347.75704</v>
      </c>
      <c r="G5" s="8">
        <f t="shared" si="1"/>
        <v>79309.03865</v>
      </c>
      <c r="H5" s="8">
        <f t="shared" si="1"/>
        <v>93585.75648</v>
      </c>
      <c r="I5" s="8">
        <f t="shared" si="1"/>
        <v>108186.1464</v>
      </c>
      <c r="J5" s="8">
        <f t="shared" si="1"/>
        <v>123118.6752</v>
      </c>
      <c r="K5" s="8">
        <f t="shared" si="1"/>
        <v>138392.0473</v>
      </c>
      <c r="L5" s="8">
        <f t="shared" si="1"/>
        <v>154015.2116</v>
      </c>
      <c r="M5" s="8">
        <f t="shared" si="1"/>
        <v>169997.3686</v>
      </c>
      <c r="N5" s="8">
        <f t="shared" si="1"/>
        <v>186347.9779</v>
      </c>
      <c r="O5" s="8">
        <f t="shared" si="1"/>
        <v>203076.7652</v>
      </c>
      <c r="P5" s="8">
        <f t="shared" si="1"/>
        <v>220193.7305</v>
      </c>
      <c r="Q5" s="8">
        <f t="shared" si="1"/>
        <v>237709.156</v>
      </c>
      <c r="R5" s="8">
        <f t="shared" si="1"/>
        <v>255633.614</v>
      </c>
      <c r="S5" s="8">
        <f t="shared" si="1"/>
        <v>273977.9757</v>
      </c>
    </row>
    <row r="6">
      <c r="A6" s="4"/>
      <c r="B6" s="4"/>
      <c r="C6" s="4"/>
      <c r="D6" s="4"/>
      <c r="E6" s="4"/>
      <c r="F6" s="4"/>
      <c r="G6" s="4"/>
      <c r="H6" s="4"/>
      <c r="I6" s="4"/>
      <c r="J6" s="4"/>
      <c r="K6" s="4"/>
      <c r="L6" s="4"/>
      <c r="M6" s="4"/>
      <c r="N6" s="4"/>
      <c r="O6" s="4"/>
      <c r="P6" s="4"/>
      <c r="Q6" s="4"/>
      <c r="R6" s="4"/>
      <c r="S6" s="4"/>
    </row>
    <row r="7">
      <c r="A7" s="4" t="s">
        <v>58</v>
      </c>
      <c r="B7" s="4"/>
      <c r="C7" s="4"/>
      <c r="D7" s="4"/>
      <c r="E7" s="4"/>
      <c r="F7" s="4"/>
      <c r="G7" s="4"/>
      <c r="H7" s="4"/>
      <c r="I7" s="4"/>
      <c r="J7" s="4"/>
      <c r="K7" s="4"/>
      <c r="L7" s="4"/>
      <c r="M7" s="4"/>
      <c r="N7" s="4"/>
      <c r="O7" s="4"/>
      <c r="P7" s="4"/>
      <c r="Q7" s="4"/>
      <c r="R7" s="4"/>
      <c r="S7" s="4"/>
    </row>
    <row r="8">
      <c r="A8" s="4"/>
      <c r="B8" s="4"/>
      <c r="C8" s="4"/>
      <c r="D8" s="4"/>
      <c r="E8" s="4"/>
      <c r="F8" s="4"/>
      <c r="G8" s="4"/>
      <c r="H8" s="4"/>
      <c r="I8" s="4"/>
      <c r="J8" s="4"/>
      <c r="K8" s="4"/>
      <c r="L8" s="4"/>
      <c r="M8" s="4"/>
      <c r="N8" s="4"/>
      <c r="O8" s="4"/>
      <c r="P8" s="4"/>
      <c r="Q8" s="4"/>
      <c r="R8" s="4"/>
      <c r="S8" s="4"/>
    </row>
    <row r="9">
      <c r="A9" s="4" t="s">
        <v>59</v>
      </c>
      <c r="B9" s="5">
        <v>0.0</v>
      </c>
      <c r="C9" s="5">
        <v>0.0</v>
      </c>
      <c r="D9" s="5">
        <v>0.0</v>
      </c>
      <c r="E9" s="5">
        <v>0.0</v>
      </c>
      <c r="F9" s="5">
        <v>0.0</v>
      </c>
      <c r="G9" s="5">
        <v>0.0</v>
      </c>
      <c r="H9" s="5">
        <v>0.0</v>
      </c>
      <c r="I9" s="5">
        <v>0.0</v>
      </c>
      <c r="J9" s="5">
        <v>0.0</v>
      </c>
      <c r="K9" s="5">
        <v>0.0</v>
      </c>
      <c r="L9" s="5">
        <v>0.0</v>
      </c>
      <c r="M9" s="5">
        <v>0.0</v>
      </c>
      <c r="N9" s="5">
        <v>0.0</v>
      </c>
      <c r="O9" s="5">
        <v>0.0</v>
      </c>
      <c r="P9" s="5">
        <v>0.0</v>
      </c>
      <c r="Q9" s="5">
        <v>0.0</v>
      </c>
      <c r="R9" s="5">
        <v>0.0</v>
      </c>
      <c r="S9" s="5">
        <v>0.0</v>
      </c>
    </row>
    <row r="10">
      <c r="A10" s="4"/>
      <c r="B10" s="4"/>
      <c r="C10" s="4"/>
      <c r="D10" s="4"/>
      <c r="E10" s="4"/>
      <c r="F10" s="4"/>
      <c r="G10" s="4"/>
      <c r="H10" s="4"/>
      <c r="I10" s="4"/>
      <c r="J10" s="4"/>
      <c r="K10" s="4"/>
      <c r="L10" s="4"/>
      <c r="M10" s="4"/>
      <c r="N10" s="4"/>
      <c r="O10" s="4"/>
      <c r="P10" s="4"/>
      <c r="Q10" s="4"/>
      <c r="R10" s="4"/>
      <c r="S10" s="4"/>
    </row>
    <row r="11">
      <c r="A11" s="4" t="s">
        <v>60</v>
      </c>
      <c r="B11" s="8">
        <f t="shared" ref="B11:S11" si="2">B5-B9</f>
        <v>12500</v>
      </c>
      <c r="C11" s="8">
        <f t="shared" si="2"/>
        <v>25277.5</v>
      </c>
      <c r="D11" s="8">
        <f t="shared" si="2"/>
        <v>38339.675</v>
      </c>
      <c r="E11" s="8">
        <f t="shared" si="2"/>
        <v>51693.90025</v>
      </c>
      <c r="F11" s="8">
        <f t="shared" si="2"/>
        <v>65347.75704</v>
      </c>
      <c r="G11" s="8">
        <f t="shared" si="2"/>
        <v>79309.03865</v>
      </c>
      <c r="H11" s="8">
        <f t="shared" si="2"/>
        <v>93585.75648</v>
      </c>
      <c r="I11" s="8">
        <f t="shared" si="2"/>
        <v>108186.1464</v>
      </c>
      <c r="J11" s="8">
        <f t="shared" si="2"/>
        <v>123118.6752</v>
      </c>
      <c r="K11" s="8">
        <f t="shared" si="2"/>
        <v>138392.0473</v>
      </c>
      <c r="L11" s="8">
        <f t="shared" si="2"/>
        <v>154015.2116</v>
      </c>
      <c r="M11" s="8">
        <f t="shared" si="2"/>
        <v>169997.3686</v>
      </c>
      <c r="N11" s="8">
        <f t="shared" si="2"/>
        <v>186347.9779</v>
      </c>
      <c r="O11" s="8">
        <f t="shared" si="2"/>
        <v>203076.7652</v>
      </c>
      <c r="P11" s="8">
        <f t="shared" si="2"/>
        <v>220193.7305</v>
      </c>
      <c r="Q11" s="8">
        <f t="shared" si="2"/>
        <v>237709.156</v>
      </c>
      <c r="R11" s="8">
        <f t="shared" si="2"/>
        <v>255633.614</v>
      </c>
      <c r="S11" s="8">
        <f t="shared" si="2"/>
        <v>273977.9757</v>
      </c>
    </row>
    <row r="12">
      <c r="A12" s="4"/>
      <c r="B12" s="4"/>
      <c r="C12" s="4"/>
      <c r="D12" s="4"/>
      <c r="E12" s="4"/>
      <c r="F12" s="4"/>
      <c r="G12" s="4"/>
      <c r="H12" s="4"/>
      <c r="I12" s="4"/>
      <c r="J12" s="4"/>
      <c r="K12" s="4"/>
      <c r="L12" s="4"/>
      <c r="M12" s="4"/>
      <c r="N12" s="4"/>
      <c r="O12" s="4"/>
      <c r="P12" s="4"/>
      <c r="Q12" s="4"/>
      <c r="R12" s="4"/>
      <c r="S12" s="4"/>
    </row>
    <row r="13">
      <c r="A13" s="4" t="s">
        <v>61</v>
      </c>
      <c r="B13" s="5">
        <v>0.0</v>
      </c>
      <c r="C13" s="8">
        <f t="shared" ref="C13:S13" si="3">B15</f>
        <v>12500</v>
      </c>
      <c r="D13" s="8">
        <f t="shared" si="3"/>
        <v>25277.5</v>
      </c>
      <c r="E13" s="8">
        <f t="shared" si="3"/>
        <v>38339.675</v>
      </c>
      <c r="F13" s="8">
        <f t="shared" si="3"/>
        <v>51693.90025</v>
      </c>
      <c r="G13" s="8">
        <f t="shared" si="3"/>
        <v>65347.75704</v>
      </c>
      <c r="H13" s="8">
        <f t="shared" si="3"/>
        <v>79309.03865</v>
      </c>
      <c r="I13" s="8">
        <f t="shared" si="3"/>
        <v>93585.75648</v>
      </c>
      <c r="J13" s="8">
        <f t="shared" si="3"/>
        <v>108186.1464</v>
      </c>
      <c r="K13" s="8">
        <f t="shared" si="3"/>
        <v>123118.6752</v>
      </c>
      <c r="L13" s="8">
        <f t="shared" si="3"/>
        <v>138392.0473</v>
      </c>
      <c r="M13" s="8">
        <f t="shared" si="3"/>
        <v>154015.2116</v>
      </c>
      <c r="N13" s="8">
        <f t="shared" si="3"/>
        <v>169997.3686</v>
      </c>
      <c r="O13" s="8">
        <f t="shared" si="3"/>
        <v>186347.9779</v>
      </c>
      <c r="P13" s="8">
        <f t="shared" si="3"/>
        <v>203076.7652</v>
      </c>
      <c r="Q13" s="8">
        <f t="shared" si="3"/>
        <v>220193.7305</v>
      </c>
      <c r="R13" s="8">
        <f t="shared" si="3"/>
        <v>237709.156</v>
      </c>
      <c r="S13" s="8">
        <f t="shared" si="3"/>
        <v>255633.614</v>
      </c>
    </row>
    <row r="14">
      <c r="A14" s="4" t="s">
        <v>62</v>
      </c>
      <c r="B14" s="8">
        <f>'Sales and Costs'!B16</f>
        <v>12500</v>
      </c>
      <c r="C14" s="8">
        <f>'Sales and Costs'!C16</f>
        <v>12777.5</v>
      </c>
      <c r="D14" s="8">
        <f>'Sales and Costs'!D16</f>
        <v>13062.175</v>
      </c>
      <c r="E14" s="8">
        <f>'Sales and Costs'!E16</f>
        <v>13354.22525</v>
      </c>
      <c r="F14" s="8">
        <f>'Sales and Costs'!F16</f>
        <v>13653.85679</v>
      </c>
      <c r="G14" s="8">
        <f>'Sales and Costs'!G16</f>
        <v>13961.28161</v>
      </c>
      <c r="H14" s="8">
        <f>'Sales and Costs'!H16</f>
        <v>14276.71784</v>
      </c>
      <c r="I14" s="8">
        <f>'Sales and Costs'!I16</f>
        <v>14600.38992</v>
      </c>
      <c r="J14" s="8">
        <f>'Sales and Costs'!J16</f>
        <v>14932.52879</v>
      </c>
      <c r="K14" s="8">
        <f>'Sales and Costs'!K16</f>
        <v>15273.37208</v>
      </c>
      <c r="L14" s="8">
        <f>'Sales and Costs'!L16</f>
        <v>15623.1643</v>
      </c>
      <c r="M14" s="8">
        <f>'Sales and Costs'!M16</f>
        <v>15982.15705</v>
      </c>
      <c r="N14" s="8">
        <f>'Sales and Costs'!N16</f>
        <v>16350.60925</v>
      </c>
      <c r="O14" s="8">
        <f>'Sales and Costs'!O16</f>
        <v>16728.78729</v>
      </c>
      <c r="P14" s="8">
        <f>'Sales and Costs'!P16</f>
        <v>17116.96533</v>
      </c>
      <c r="Q14" s="8">
        <f>'Sales and Costs'!Q16</f>
        <v>17515.42548</v>
      </c>
      <c r="R14" s="8">
        <f>'Sales and Costs'!R16</f>
        <v>17924.45803</v>
      </c>
      <c r="S14" s="8">
        <f>'Sales and Costs'!S16</f>
        <v>18344.36173</v>
      </c>
    </row>
    <row r="15">
      <c r="A15" s="4" t="s">
        <v>63</v>
      </c>
      <c r="B15" s="8">
        <f t="shared" ref="B15:S15" si="4">B13+B14</f>
        <v>12500</v>
      </c>
      <c r="C15" s="8">
        <f t="shared" si="4"/>
        <v>25277.5</v>
      </c>
      <c r="D15" s="8">
        <f t="shared" si="4"/>
        <v>38339.675</v>
      </c>
      <c r="E15" s="8">
        <f t="shared" si="4"/>
        <v>51693.90025</v>
      </c>
      <c r="F15" s="8">
        <f t="shared" si="4"/>
        <v>65347.75704</v>
      </c>
      <c r="G15" s="8">
        <f t="shared" si="4"/>
        <v>79309.03865</v>
      </c>
      <c r="H15" s="8">
        <f t="shared" si="4"/>
        <v>93585.75648</v>
      </c>
      <c r="I15" s="8">
        <f t="shared" si="4"/>
        <v>108186.1464</v>
      </c>
      <c r="J15" s="8">
        <f t="shared" si="4"/>
        <v>123118.6752</v>
      </c>
      <c r="K15" s="8">
        <f t="shared" si="4"/>
        <v>138392.0473</v>
      </c>
      <c r="L15" s="8">
        <f t="shared" si="4"/>
        <v>154015.2116</v>
      </c>
      <c r="M15" s="8">
        <f t="shared" si="4"/>
        <v>169997.3686</v>
      </c>
      <c r="N15" s="8">
        <f t="shared" si="4"/>
        <v>186347.9779</v>
      </c>
      <c r="O15" s="8">
        <f t="shared" si="4"/>
        <v>203076.7652</v>
      </c>
      <c r="P15" s="8">
        <f t="shared" si="4"/>
        <v>220193.7305</v>
      </c>
      <c r="Q15" s="8">
        <f t="shared" si="4"/>
        <v>237709.156</v>
      </c>
      <c r="R15" s="8">
        <f t="shared" si="4"/>
        <v>255633.614</v>
      </c>
      <c r="S15" s="8">
        <f t="shared" si="4"/>
        <v>273977.9757</v>
      </c>
    </row>
    <row r="16">
      <c r="A16" s="4"/>
      <c r="B16" s="4"/>
      <c r="C16" s="4"/>
      <c r="D16" s="4"/>
      <c r="E16" s="4"/>
      <c r="F16" s="4"/>
      <c r="G16" s="4"/>
      <c r="H16" s="4"/>
      <c r="I16" s="4"/>
      <c r="J16" s="4"/>
      <c r="K16" s="4"/>
      <c r="L16" s="4"/>
      <c r="M16" s="4"/>
      <c r="N16" s="4"/>
      <c r="O16" s="4"/>
      <c r="P16" s="4"/>
      <c r="Q16" s="4"/>
      <c r="R16" s="4"/>
      <c r="S16" s="4"/>
    </row>
    <row r="17">
      <c r="A17" s="4" t="s">
        <v>64</v>
      </c>
      <c r="B17" s="8">
        <f t="shared" ref="B17:S17" si="5">B11-B15</f>
        <v>0</v>
      </c>
      <c r="C17" s="8">
        <f t="shared" si="5"/>
        <v>0</v>
      </c>
      <c r="D17" s="8">
        <f t="shared" si="5"/>
        <v>0</v>
      </c>
      <c r="E17" s="8">
        <f t="shared" si="5"/>
        <v>0</v>
      </c>
      <c r="F17" s="8">
        <f t="shared" si="5"/>
        <v>0</v>
      </c>
      <c r="G17" s="8">
        <f t="shared" si="5"/>
        <v>0</v>
      </c>
      <c r="H17" s="8">
        <f t="shared" si="5"/>
        <v>0</v>
      </c>
      <c r="I17" s="8">
        <f t="shared" si="5"/>
        <v>0</v>
      </c>
      <c r="J17" s="8">
        <f t="shared" si="5"/>
        <v>0</v>
      </c>
      <c r="K17" s="8">
        <f t="shared" si="5"/>
        <v>0</v>
      </c>
      <c r="L17" s="8">
        <f t="shared" si="5"/>
        <v>0</v>
      </c>
      <c r="M17" s="8">
        <f t="shared" si="5"/>
        <v>0</v>
      </c>
      <c r="N17" s="8">
        <f t="shared" si="5"/>
        <v>0</v>
      </c>
      <c r="O17" s="8">
        <f t="shared" si="5"/>
        <v>0</v>
      </c>
      <c r="P17" s="8">
        <f t="shared" si="5"/>
        <v>0</v>
      </c>
      <c r="Q17" s="8">
        <f t="shared" si="5"/>
        <v>0</v>
      </c>
      <c r="R17" s="8">
        <f t="shared" si="5"/>
        <v>0</v>
      </c>
      <c r="S17" s="8">
        <f t="shared" si="5"/>
        <v>0</v>
      </c>
    </row>
    <row r="18">
      <c r="A18" s="4"/>
      <c r="B18" s="4"/>
      <c r="C18" s="4"/>
      <c r="D18" s="4"/>
      <c r="E18" s="4"/>
      <c r="F18" s="4"/>
      <c r="G18" s="4"/>
      <c r="H18" s="4"/>
      <c r="I18" s="4"/>
      <c r="J18" s="4"/>
      <c r="K18" s="4"/>
      <c r="L18" s="4"/>
      <c r="M18" s="4"/>
      <c r="N18" s="4"/>
      <c r="O18" s="4"/>
      <c r="P18" s="4"/>
      <c r="Q18" s="4"/>
      <c r="R18" s="4"/>
      <c r="S18" s="4"/>
    </row>
  </sheetData>
  <drawing r:id="rId1"/>
</worksheet>
</file>