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Stocks" sheetId="6" r:id="rId9"/>
    <sheet state="visible" name="Cash" sheetId="7" r:id="rId10"/>
    <sheet state="visible" name="Balance" sheetId="8" r:id="rId11"/>
  </sheets>
  <definedNames/>
  <calcPr/>
</workbook>
</file>

<file path=xl/sharedStrings.xml><?xml version="1.0" encoding="utf-8"?>
<sst xmlns="http://schemas.openxmlformats.org/spreadsheetml/2006/main" count="167" uniqueCount="75">
  <si>
    <t>Description</t>
  </si>
  <si>
    <t>A plasticware store sells bottles, tiffins, jars, bowls, plates and tumblers, all made of plastic. In the first month it sold 200 bottles, 100 tiffins, 110 jars, 90 bowls, 150 plates and 80 tumblers. Each month it estimates that the sales of bottles will increase by 5%, tiffins by 4%, jars by 3%, bowls by 5%, plates by 4.5% and tumblers by 3.5%.</t>
  </si>
  <si>
    <r>
      <rPr>
        <rFont val="Arial"/>
        <color theme="1"/>
        <sz val="16.0"/>
      </rPr>
      <t>At the start of the first month the shop bought 220 bottles, 130 tiffins, 110 jars, 100 bowls, 170</t>
    </r>
    <r>
      <rPr>
        <rFont val="Arial"/>
        <color rgb="FFF1C232"/>
        <sz val="16.0"/>
      </rPr>
      <t xml:space="preserve"> </t>
    </r>
    <r>
      <rPr>
        <rFont val="Arial"/>
        <color theme="1"/>
        <sz val="16.0"/>
      </rPr>
      <t>plates and 80 tumblers. It estimates that each month it will increase its purchases of bottles by 4.5%, tiffins by 3%, jars by 4%, bowls by 4.5%, plates by</t>
    </r>
    <r>
      <rPr>
        <rFont val="Arial"/>
        <color rgb="FFD5A6BD"/>
        <sz val="16.0"/>
      </rPr>
      <t xml:space="preserve"> </t>
    </r>
    <r>
      <rPr>
        <rFont val="Arial"/>
        <color theme="1"/>
        <sz val="16.0"/>
      </rPr>
      <t>4% and tumblers by 5%.</t>
    </r>
  </si>
  <si>
    <r>
      <rPr>
        <rFont val="Arial"/>
        <color theme="1"/>
        <sz val="16.0"/>
      </rPr>
      <t>The selling price of a bottle is Rs</t>
    </r>
    <r>
      <rPr>
        <rFont val="Arial"/>
        <color rgb="FFA61C00"/>
        <sz val="16.0"/>
      </rPr>
      <t xml:space="preserve"> </t>
    </r>
    <r>
      <rPr>
        <rFont val="Arial"/>
        <color theme="1"/>
        <sz val="16.0"/>
      </rPr>
      <t>150, tiffin is Rs 250, jar is Rs 75, bowl is Rs</t>
    </r>
    <r>
      <rPr>
        <rFont val="Arial"/>
        <color rgb="FF38761D"/>
        <sz val="16.0"/>
      </rPr>
      <t xml:space="preserve"> 5</t>
    </r>
    <r>
      <rPr>
        <rFont val="Arial"/>
        <color theme="1"/>
        <sz val="16.0"/>
      </rPr>
      <t>0, plate is Rs 40 and tumbler is Rs 110. The cost price of a bottle is Rs 130, tiffin is Rs 200, jar is Rs 50, bowl is Rs 45, plate is Rs 35 and tumbler is Rs 100.</t>
    </r>
  </si>
  <si>
    <t>Make a model for the plasticware store for 18 months.</t>
  </si>
  <si>
    <t>The payment for the purchase of tiffins and jars is made after 2 month. The payment for the purchase of tumblers is made after 3 months. The payment for the purchase of bottles is made after 1 month. Plates and bowls are purchased by making payments immediately. 
Update the model with the new data.</t>
  </si>
  <si>
    <t>Units sold</t>
  </si>
  <si>
    <t>increment</t>
  </si>
  <si>
    <t>Units purchased</t>
  </si>
  <si>
    <t>Selling Price</t>
  </si>
  <si>
    <t>Cost Price</t>
  </si>
  <si>
    <t>Payments</t>
  </si>
  <si>
    <t>Bottles</t>
  </si>
  <si>
    <t>Tiffins</t>
  </si>
  <si>
    <t>Jars</t>
  </si>
  <si>
    <t>Bowls</t>
  </si>
  <si>
    <t>Plates</t>
  </si>
  <si>
    <t>Tumblers</t>
  </si>
  <si>
    <t>M1</t>
  </si>
  <si>
    <t>M2</t>
  </si>
  <si>
    <t>M3</t>
  </si>
  <si>
    <t>M4</t>
  </si>
  <si>
    <t>M5</t>
  </si>
  <si>
    <t>M6</t>
  </si>
  <si>
    <t>M7</t>
  </si>
  <si>
    <t>M8</t>
  </si>
  <si>
    <t>M9</t>
  </si>
  <si>
    <t>M10</t>
  </si>
  <si>
    <t>M11</t>
  </si>
  <si>
    <t>M12</t>
  </si>
  <si>
    <t>M13</t>
  </si>
  <si>
    <t>M14</t>
  </si>
  <si>
    <t>M15</t>
  </si>
  <si>
    <t>M16</t>
  </si>
  <si>
    <t>M17</t>
  </si>
  <si>
    <t>M18</t>
  </si>
  <si>
    <t>Sales (Qty)</t>
  </si>
  <si>
    <t>Purchase (Qty)</t>
  </si>
  <si>
    <t>Sales (in Rs)</t>
  </si>
  <si>
    <t>Total Sales</t>
  </si>
  <si>
    <t>Cost of goods sold (in Rs)</t>
  </si>
  <si>
    <t>Total Costs pf goods sold</t>
  </si>
  <si>
    <t>Total Costs</t>
  </si>
  <si>
    <t>Profit</t>
  </si>
  <si>
    <t>Purchases (in Rs)</t>
  </si>
  <si>
    <t>Total Purchases</t>
  </si>
  <si>
    <t>Purchase Payments (in Rs)</t>
  </si>
  <si>
    <t>Total Purchase Payments</t>
  </si>
  <si>
    <t>Payment  Outstanding for Purchases (in Rs)</t>
  </si>
  <si>
    <t xml:space="preserve">Total Payment  Outstanding for Purchases </t>
  </si>
  <si>
    <t>Opening Stock</t>
  </si>
  <si>
    <t>Change in Stock</t>
  </si>
  <si>
    <t>Closing Stocks</t>
  </si>
  <si>
    <t>Closing Stocks (in Rs)</t>
  </si>
  <si>
    <t>Total Closing Stocks</t>
  </si>
  <si>
    <t>Cash inflow</t>
  </si>
  <si>
    <t>Cash received from Sales</t>
  </si>
  <si>
    <t>Cash outflow</t>
  </si>
  <si>
    <t>Cash paid for purchases</t>
  </si>
  <si>
    <t>Net cash for the month</t>
  </si>
  <si>
    <t>Cash in hand</t>
  </si>
  <si>
    <t>Opening Cash</t>
  </si>
  <si>
    <t>Net Cash for the month</t>
  </si>
  <si>
    <t>Closing Cash</t>
  </si>
  <si>
    <t>Assets</t>
  </si>
  <si>
    <t>Stocks</t>
  </si>
  <si>
    <t>Total Assets (TA)</t>
  </si>
  <si>
    <t>Liabilities</t>
  </si>
  <si>
    <t>Payment outstanding for Purchases</t>
  </si>
  <si>
    <t>Total Liabilities (TL)</t>
  </si>
  <si>
    <t>Difference (TA-TL)</t>
  </si>
  <si>
    <t>Opening Profit</t>
  </si>
  <si>
    <t>Profit for the month</t>
  </si>
  <si>
    <t>Accumulated Profit</t>
  </si>
  <si>
    <t>Difference (D1-AP)</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</si>
</sst>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6.0"/>
      <color theme="1"/>
      <name val="Arial"/>
    </font>
    <font>
      <sz val="16.0"/>
      <color theme="1"/>
      <name val="Arial"/>
    </font>
    <font>
      <sz val="16.0"/>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shrinkToFit="0" vertical="bottom" wrapText="1"/>
    </xf>
    <xf borderId="0" fillId="2" fontId="2" numFmtId="0" xfId="0" applyAlignment="1" applyFill="1" applyFont="1">
      <alignment readingOrder="0" shrinkToFit="0" vertical="bottom" wrapText="1"/>
    </xf>
    <xf borderId="0" fillId="0" fontId="2" numFmtId="0" xfId="0" applyAlignment="1" applyFont="1">
      <alignment readingOrder="0" vertical="bottom"/>
    </xf>
    <xf borderId="0" fillId="0" fontId="3" numFmtId="0" xfId="0" applyAlignment="1" applyFont="1">
      <alignment readingOrder="0" shrinkToFit="0" wrapText="1"/>
    </xf>
    <xf borderId="0" fillId="0" fontId="4" numFmtId="0" xfId="0" applyAlignment="1" applyFont="1">
      <alignment vertical="bottom"/>
    </xf>
    <xf borderId="0" fillId="0" fontId="4" numFmtId="0" xfId="0" applyAlignment="1" applyFont="1">
      <alignment horizontal="right" vertical="bottom"/>
    </xf>
    <xf borderId="0" fillId="0" fontId="4" numFmtId="9" xfId="0" applyAlignment="1" applyFont="1" applyNumberFormat="1">
      <alignment horizontal="right" vertical="bottom"/>
    </xf>
    <xf borderId="0" fillId="0" fontId="4" numFmtId="10" xfId="0" applyAlignment="1" applyFont="1" applyNumberFormat="1">
      <alignment horizontal="right" vertical="bottom"/>
    </xf>
    <xf borderId="0" fillId="0" fontId="4" numFmtId="1" xfId="0" applyAlignment="1" applyFont="1" applyNumberFormat="1">
      <alignment horizontal="right" vertical="bottom"/>
    </xf>
    <xf borderId="0" fillId="0" fontId="4" numFmtId="3" xfId="0" applyAlignment="1" applyFont="1" applyNumberFormat="1">
      <alignment horizontal="right" vertical="bottom"/>
    </xf>
    <xf borderId="0" fillId="0" fontId="4" numFmtId="9" xfId="0" applyAlignment="1" applyFont="1" applyNumberFormat="1">
      <alignment vertical="bottom"/>
    </xf>
    <xf borderId="0" fillId="0" fontId="4" numFmtId="10"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5"/>
  </cols>
  <sheetData>
    <row r="1">
      <c r="A1" s="1" t="s">
        <v>0</v>
      </c>
    </row>
    <row r="2" hidden="1">
      <c r="A2" s="2" t="s">
        <v>1</v>
      </c>
    </row>
    <row r="3" hidden="1">
      <c r="A3" s="3" t="s">
        <v>2</v>
      </c>
    </row>
    <row r="4" hidden="1">
      <c r="A4" s="2" t="s">
        <v>3</v>
      </c>
    </row>
    <row r="5" hidden="1">
      <c r="A5" s="4" t="s">
        <v>4</v>
      </c>
    </row>
    <row r="6">
      <c r="A6" s="5" t="s">
        <v>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6</v>
      </c>
      <c r="C1" s="6" t="s">
        <v>7</v>
      </c>
      <c r="D1" s="6" t="s">
        <v>8</v>
      </c>
      <c r="E1" s="6" t="s">
        <v>7</v>
      </c>
      <c r="F1" s="6" t="s">
        <v>9</v>
      </c>
      <c r="G1" s="6" t="s">
        <v>10</v>
      </c>
      <c r="H1" s="6" t="s">
        <v>11</v>
      </c>
    </row>
    <row r="2">
      <c r="A2" s="6" t="s">
        <v>12</v>
      </c>
      <c r="B2" s="7">
        <v>200.0</v>
      </c>
      <c r="C2" s="8">
        <v>0.05</v>
      </c>
      <c r="D2" s="7">
        <v>220.0</v>
      </c>
      <c r="E2" s="9">
        <v>0.045</v>
      </c>
      <c r="F2" s="7">
        <v>150.0</v>
      </c>
      <c r="G2" s="7">
        <v>130.0</v>
      </c>
      <c r="H2" s="7">
        <v>1.0</v>
      </c>
    </row>
    <row r="3">
      <c r="A3" s="6" t="s">
        <v>13</v>
      </c>
      <c r="B3" s="7">
        <v>100.0</v>
      </c>
      <c r="C3" s="8">
        <v>0.04</v>
      </c>
      <c r="D3" s="7">
        <v>130.0</v>
      </c>
      <c r="E3" s="8">
        <v>0.03</v>
      </c>
      <c r="F3" s="7">
        <v>250.0</v>
      </c>
      <c r="G3" s="7">
        <v>200.0</v>
      </c>
      <c r="H3" s="7">
        <v>2.0</v>
      </c>
    </row>
    <row r="4">
      <c r="A4" s="6" t="s">
        <v>14</v>
      </c>
      <c r="B4" s="7">
        <v>110.0</v>
      </c>
      <c r="C4" s="8">
        <v>0.03</v>
      </c>
      <c r="D4" s="7">
        <v>110.0</v>
      </c>
      <c r="E4" s="8">
        <v>0.04</v>
      </c>
      <c r="F4" s="7">
        <v>75.0</v>
      </c>
      <c r="G4" s="7">
        <v>50.0</v>
      </c>
      <c r="H4" s="7">
        <v>2.0</v>
      </c>
    </row>
    <row r="5">
      <c r="A5" s="6" t="s">
        <v>15</v>
      </c>
      <c r="B5" s="7">
        <v>90.0</v>
      </c>
      <c r="C5" s="8">
        <v>0.05</v>
      </c>
      <c r="D5" s="7">
        <v>100.0</v>
      </c>
      <c r="E5" s="9">
        <v>0.045</v>
      </c>
      <c r="F5" s="7">
        <v>50.0</v>
      </c>
      <c r="G5" s="7">
        <v>45.0</v>
      </c>
      <c r="H5" s="7">
        <v>0.0</v>
      </c>
    </row>
    <row r="6">
      <c r="A6" s="6" t="s">
        <v>16</v>
      </c>
      <c r="B6" s="7">
        <v>150.0</v>
      </c>
      <c r="C6" s="9">
        <v>0.045</v>
      </c>
      <c r="D6" s="7">
        <v>170.0</v>
      </c>
      <c r="E6" s="8">
        <v>0.04</v>
      </c>
      <c r="F6" s="7">
        <v>40.0</v>
      </c>
      <c r="G6" s="7">
        <v>35.0</v>
      </c>
      <c r="H6" s="7">
        <v>0.0</v>
      </c>
    </row>
    <row r="7">
      <c r="A7" s="6" t="s">
        <v>17</v>
      </c>
      <c r="B7" s="7">
        <v>80.0</v>
      </c>
      <c r="C7" s="9">
        <v>0.035</v>
      </c>
      <c r="D7" s="7">
        <v>80.0</v>
      </c>
      <c r="E7" s="8">
        <v>0.05</v>
      </c>
      <c r="F7" s="7">
        <v>110.0</v>
      </c>
      <c r="G7" s="7">
        <v>100.0</v>
      </c>
      <c r="H7" s="7">
        <v>3.0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18</v>
      </c>
      <c r="C1" s="6" t="s">
        <v>19</v>
      </c>
      <c r="D1" s="6" t="s">
        <v>20</v>
      </c>
      <c r="E1" s="6" t="s">
        <v>21</v>
      </c>
      <c r="F1" s="6" t="s">
        <v>22</v>
      </c>
      <c r="G1" s="6" t="s">
        <v>23</v>
      </c>
      <c r="H1" s="6" t="s">
        <v>24</v>
      </c>
      <c r="I1" s="6" t="s">
        <v>25</v>
      </c>
      <c r="J1" s="6" t="s">
        <v>26</v>
      </c>
      <c r="K1" s="6" t="s">
        <v>27</v>
      </c>
      <c r="L1" s="6" t="s">
        <v>28</v>
      </c>
      <c r="M1" s="6" t="s">
        <v>29</v>
      </c>
      <c r="N1" s="6" t="s">
        <v>30</v>
      </c>
      <c r="O1" s="6" t="s">
        <v>31</v>
      </c>
      <c r="P1" s="6" t="s">
        <v>32</v>
      </c>
      <c r="Q1" s="6" t="s">
        <v>33</v>
      </c>
      <c r="R1" s="6" t="s">
        <v>34</v>
      </c>
      <c r="S1" s="6" t="s">
        <v>35</v>
      </c>
    </row>
    <row r="2">
      <c r="A2" s="6" t="s">
        <v>36</v>
      </c>
      <c r="B2" s="6"/>
      <c r="C2" s="6"/>
      <c r="D2" s="6"/>
      <c r="E2" s="6"/>
      <c r="F2" s="6"/>
      <c r="G2" s="6"/>
      <c r="H2" s="6"/>
      <c r="I2" s="6"/>
      <c r="J2" s="6"/>
      <c r="K2" s="6"/>
      <c r="L2" s="6"/>
      <c r="M2" s="6"/>
      <c r="N2" s="6"/>
      <c r="O2" s="6"/>
      <c r="P2" s="6"/>
      <c r="Q2" s="6"/>
      <c r="R2" s="6"/>
      <c r="S2" s="6"/>
    </row>
    <row r="3">
      <c r="A3" s="6" t="str">
        <f>Assumptions!A2</f>
        <v>Bottles</v>
      </c>
      <c r="B3" s="7">
        <f>Assumptions!$B2</f>
        <v>200</v>
      </c>
      <c r="C3" s="10">
        <f>B3*(1+Assumptions!$C2)</f>
        <v>210</v>
      </c>
      <c r="D3" s="10">
        <f>C3*(1+Assumptions!$C2)</f>
        <v>220.5</v>
      </c>
      <c r="E3" s="10">
        <f>D3*(1+Assumptions!$C2)</f>
        <v>231.525</v>
      </c>
      <c r="F3" s="10">
        <f>E3*(1+Assumptions!$C2)</f>
        <v>243.10125</v>
      </c>
      <c r="G3" s="10">
        <f>F3*(1+Assumptions!$C2)</f>
        <v>255.2563125</v>
      </c>
      <c r="H3" s="10">
        <f>G3*(1+Assumptions!$C2)</f>
        <v>268.0191281</v>
      </c>
      <c r="I3" s="10">
        <f>H3*(1+Assumptions!$C2)</f>
        <v>281.4200845</v>
      </c>
      <c r="J3" s="10">
        <f>I3*(1+Assumptions!$C2)</f>
        <v>295.4910888</v>
      </c>
      <c r="K3" s="10">
        <f>J3*(1+Assumptions!$C2)</f>
        <v>310.2656432</v>
      </c>
      <c r="L3" s="10">
        <f>K3*(1+Assumptions!$C2)</f>
        <v>325.7789254</v>
      </c>
      <c r="M3" s="10">
        <f>L3*(1+Assumptions!$C2)</f>
        <v>342.0678716</v>
      </c>
      <c r="N3" s="10">
        <f>M3*(1+Assumptions!$C2)</f>
        <v>359.1712652</v>
      </c>
      <c r="O3" s="10">
        <f>N3*(1+Assumptions!$C2)</f>
        <v>377.1298285</v>
      </c>
      <c r="P3" s="10">
        <f>O3*(1+Assumptions!$C2)</f>
        <v>395.9863199</v>
      </c>
      <c r="Q3" s="10">
        <f>P3*(1+Assumptions!$C2)</f>
        <v>415.7856359</v>
      </c>
      <c r="R3" s="10">
        <f>Q3*(1+Assumptions!$C2)</f>
        <v>436.5749177</v>
      </c>
      <c r="S3" s="10">
        <f>R3*(1+Assumptions!$C2)</f>
        <v>458.4036636</v>
      </c>
    </row>
    <row r="4">
      <c r="A4" s="6" t="str">
        <f>Assumptions!A3</f>
        <v>Tiffins</v>
      </c>
      <c r="B4" s="7">
        <f>Assumptions!$B3</f>
        <v>100</v>
      </c>
      <c r="C4" s="10">
        <f>B4*(1+Assumptions!$C3)</f>
        <v>104</v>
      </c>
      <c r="D4" s="10">
        <f>C4*(1+Assumptions!$C3)</f>
        <v>108.16</v>
      </c>
      <c r="E4" s="10">
        <f>D4*(1+Assumptions!$C3)</f>
        <v>112.4864</v>
      </c>
      <c r="F4" s="10">
        <f>E4*(1+Assumptions!$C3)</f>
        <v>116.985856</v>
      </c>
      <c r="G4" s="10">
        <f>F4*(1+Assumptions!$C3)</f>
        <v>121.6652902</v>
      </c>
      <c r="H4" s="10">
        <f>G4*(1+Assumptions!$C3)</f>
        <v>126.5319018</v>
      </c>
      <c r="I4" s="10">
        <f>H4*(1+Assumptions!$C3)</f>
        <v>131.5931779</v>
      </c>
      <c r="J4" s="10">
        <f>I4*(1+Assumptions!$C3)</f>
        <v>136.856905</v>
      </c>
      <c r="K4" s="10">
        <f>J4*(1+Assumptions!$C3)</f>
        <v>142.3311812</v>
      </c>
      <c r="L4" s="10">
        <f>K4*(1+Assumptions!$C3)</f>
        <v>148.0244285</v>
      </c>
      <c r="M4" s="10">
        <f>L4*(1+Assumptions!$C3)</f>
        <v>153.9454056</v>
      </c>
      <c r="N4" s="10">
        <f>M4*(1+Assumptions!$C3)</f>
        <v>160.1032219</v>
      </c>
      <c r="O4" s="10">
        <f>N4*(1+Assumptions!$C3)</f>
        <v>166.5073507</v>
      </c>
      <c r="P4" s="10">
        <f>O4*(1+Assumptions!$C3)</f>
        <v>173.1676448</v>
      </c>
      <c r="Q4" s="10">
        <f>P4*(1+Assumptions!$C3)</f>
        <v>180.0943506</v>
      </c>
      <c r="R4" s="10">
        <f>Q4*(1+Assumptions!$C3)</f>
        <v>187.2981246</v>
      </c>
      <c r="S4" s="10">
        <f>R4*(1+Assumptions!$C3)</f>
        <v>194.7900496</v>
      </c>
    </row>
    <row r="5">
      <c r="A5" s="6" t="str">
        <f>Assumptions!A4</f>
        <v>Jars</v>
      </c>
      <c r="B5" s="7">
        <f>Assumptions!$B4</f>
        <v>110</v>
      </c>
      <c r="C5" s="10">
        <f>B5*(1+Assumptions!$C4)</f>
        <v>113.3</v>
      </c>
      <c r="D5" s="10">
        <f>C5*(1+Assumptions!$C4)</f>
        <v>116.699</v>
      </c>
      <c r="E5" s="10">
        <f>D5*(1+Assumptions!$C4)</f>
        <v>120.19997</v>
      </c>
      <c r="F5" s="10">
        <f>E5*(1+Assumptions!$C4)</f>
        <v>123.8059691</v>
      </c>
      <c r="G5" s="10">
        <f>F5*(1+Assumptions!$C4)</f>
        <v>127.5201482</v>
      </c>
      <c r="H5" s="10">
        <f>G5*(1+Assumptions!$C4)</f>
        <v>131.3457526</v>
      </c>
      <c r="I5" s="10">
        <f>H5*(1+Assumptions!$C4)</f>
        <v>135.2861252</v>
      </c>
      <c r="J5" s="10">
        <f>I5*(1+Assumptions!$C4)</f>
        <v>139.344709</v>
      </c>
      <c r="K5" s="10">
        <f>J5*(1+Assumptions!$C4)</f>
        <v>143.5250502</v>
      </c>
      <c r="L5" s="10">
        <f>K5*(1+Assumptions!$C4)</f>
        <v>147.8308017</v>
      </c>
      <c r="M5" s="10">
        <f>L5*(1+Assumptions!$C4)</f>
        <v>152.2657258</v>
      </c>
      <c r="N5" s="10">
        <f>M5*(1+Assumptions!$C4)</f>
        <v>156.8336976</v>
      </c>
      <c r="O5" s="10">
        <f>N5*(1+Assumptions!$C4)</f>
        <v>161.5387085</v>
      </c>
      <c r="P5" s="10">
        <f>O5*(1+Assumptions!$C4)</f>
        <v>166.3848697</v>
      </c>
      <c r="Q5" s="10">
        <f>P5*(1+Assumptions!$C4)</f>
        <v>171.3764158</v>
      </c>
      <c r="R5" s="10">
        <f>Q5*(1+Assumptions!$C4)</f>
        <v>176.5177083</v>
      </c>
      <c r="S5" s="10">
        <f>R5*(1+Assumptions!$C4)</f>
        <v>181.8132395</v>
      </c>
    </row>
    <row r="6">
      <c r="A6" s="6" t="str">
        <f>Assumptions!A5</f>
        <v>Bowls</v>
      </c>
      <c r="B6" s="7">
        <f>Assumptions!$B5</f>
        <v>90</v>
      </c>
      <c r="C6" s="10">
        <f>B6*(1+Assumptions!$C5)</f>
        <v>94.5</v>
      </c>
      <c r="D6" s="10">
        <f>C6*(1+Assumptions!$C5)</f>
        <v>99.225</v>
      </c>
      <c r="E6" s="10">
        <f>D6*(1+Assumptions!$C5)</f>
        <v>104.18625</v>
      </c>
      <c r="F6" s="10">
        <f>E6*(1+Assumptions!$C5)</f>
        <v>109.3955625</v>
      </c>
      <c r="G6" s="10">
        <f>F6*(1+Assumptions!$C5)</f>
        <v>114.8653406</v>
      </c>
      <c r="H6" s="10">
        <f>G6*(1+Assumptions!$C5)</f>
        <v>120.6086077</v>
      </c>
      <c r="I6" s="10">
        <f>H6*(1+Assumptions!$C5)</f>
        <v>126.639038</v>
      </c>
      <c r="J6" s="10">
        <f>I6*(1+Assumptions!$C5)</f>
        <v>132.9709899</v>
      </c>
      <c r="K6" s="10">
        <f>J6*(1+Assumptions!$C5)</f>
        <v>139.6195394</v>
      </c>
      <c r="L6" s="10">
        <f>K6*(1+Assumptions!$C5)</f>
        <v>146.6005164</v>
      </c>
      <c r="M6" s="10">
        <f>L6*(1+Assumptions!$C5)</f>
        <v>153.9305422</v>
      </c>
      <c r="N6" s="10">
        <f>M6*(1+Assumptions!$C5)</f>
        <v>161.6270693</v>
      </c>
      <c r="O6" s="10">
        <f>N6*(1+Assumptions!$C5)</f>
        <v>169.7084228</v>
      </c>
      <c r="P6" s="10">
        <f>O6*(1+Assumptions!$C5)</f>
        <v>178.1938439</v>
      </c>
      <c r="Q6" s="10">
        <f>P6*(1+Assumptions!$C5)</f>
        <v>187.1035361</v>
      </c>
      <c r="R6" s="10">
        <f>Q6*(1+Assumptions!$C5)</f>
        <v>196.458713</v>
      </c>
      <c r="S6" s="10">
        <f>R6*(1+Assumptions!$C5)</f>
        <v>206.2816486</v>
      </c>
    </row>
    <row r="7">
      <c r="A7" s="6" t="str">
        <f>Assumptions!A6</f>
        <v>Plates</v>
      </c>
      <c r="B7" s="7">
        <f>Assumptions!$B6</f>
        <v>150</v>
      </c>
      <c r="C7" s="10">
        <f>B7*(1+Assumptions!$C6)</f>
        <v>156.75</v>
      </c>
      <c r="D7" s="10">
        <f>C7*(1+Assumptions!$C6)</f>
        <v>163.80375</v>
      </c>
      <c r="E7" s="10">
        <f>D7*(1+Assumptions!$C6)</f>
        <v>171.1749188</v>
      </c>
      <c r="F7" s="10">
        <f>E7*(1+Assumptions!$C6)</f>
        <v>178.8777901</v>
      </c>
      <c r="G7" s="10">
        <f>F7*(1+Assumptions!$C6)</f>
        <v>186.9272906</v>
      </c>
      <c r="H7" s="10">
        <f>G7*(1+Assumptions!$C6)</f>
        <v>195.3390187</v>
      </c>
      <c r="I7" s="10">
        <f>H7*(1+Assumptions!$C6)</f>
        <v>204.1292746</v>
      </c>
      <c r="J7" s="10">
        <f>I7*(1+Assumptions!$C6)</f>
        <v>213.3150919</v>
      </c>
      <c r="K7" s="10">
        <f>J7*(1+Assumptions!$C6)</f>
        <v>222.9142711</v>
      </c>
      <c r="L7" s="10">
        <f>K7*(1+Assumptions!$C6)</f>
        <v>232.9454133</v>
      </c>
      <c r="M7" s="10">
        <f>L7*(1+Assumptions!$C6)</f>
        <v>243.4279569</v>
      </c>
      <c r="N7" s="10">
        <f>M7*(1+Assumptions!$C6)</f>
        <v>254.3822149</v>
      </c>
      <c r="O7" s="10">
        <f>N7*(1+Assumptions!$C6)</f>
        <v>265.8294146</v>
      </c>
      <c r="P7" s="10">
        <f>O7*(1+Assumptions!$C6)</f>
        <v>277.7917382</v>
      </c>
      <c r="Q7" s="10">
        <f>P7*(1+Assumptions!$C6)</f>
        <v>290.2923665</v>
      </c>
      <c r="R7" s="10">
        <f>Q7*(1+Assumptions!$C6)</f>
        <v>303.355523</v>
      </c>
      <c r="S7" s="10">
        <f>R7*(1+Assumptions!$C6)</f>
        <v>317.0065215</v>
      </c>
    </row>
    <row r="8">
      <c r="A8" s="6" t="str">
        <f>Assumptions!A7</f>
        <v>Tumblers</v>
      </c>
      <c r="B8" s="7">
        <f>Assumptions!$B7</f>
        <v>80</v>
      </c>
      <c r="C8" s="10">
        <f>B8*(1+Assumptions!$C7)</f>
        <v>82.8</v>
      </c>
      <c r="D8" s="10">
        <f>C8*(1+Assumptions!$C7)</f>
        <v>85.698</v>
      </c>
      <c r="E8" s="10">
        <f>D8*(1+Assumptions!$C7)</f>
        <v>88.69743</v>
      </c>
      <c r="F8" s="10">
        <f>E8*(1+Assumptions!$C7)</f>
        <v>91.80184005</v>
      </c>
      <c r="G8" s="10">
        <f>F8*(1+Assumptions!$C7)</f>
        <v>95.01490445</v>
      </c>
      <c r="H8" s="10">
        <f>G8*(1+Assumptions!$C7)</f>
        <v>98.34042611</v>
      </c>
      <c r="I8" s="10">
        <f>H8*(1+Assumptions!$C7)</f>
        <v>101.782341</v>
      </c>
      <c r="J8" s="10">
        <f>I8*(1+Assumptions!$C7)</f>
        <v>105.344723</v>
      </c>
      <c r="K8" s="10">
        <f>J8*(1+Assumptions!$C7)</f>
        <v>109.0317883</v>
      </c>
      <c r="L8" s="10">
        <f>K8*(1+Assumptions!$C7)</f>
        <v>112.8479008</v>
      </c>
      <c r="M8" s="10">
        <f>L8*(1+Assumptions!$C7)</f>
        <v>116.7975774</v>
      </c>
      <c r="N8" s="10">
        <f>M8*(1+Assumptions!$C7)</f>
        <v>120.8854926</v>
      </c>
      <c r="O8" s="10">
        <f>N8*(1+Assumptions!$C7)</f>
        <v>125.1164848</v>
      </c>
      <c r="P8" s="10">
        <f>O8*(1+Assumptions!$C7)</f>
        <v>129.4955618</v>
      </c>
      <c r="Q8" s="10">
        <f>P8*(1+Assumptions!$C7)</f>
        <v>134.0279065</v>
      </c>
      <c r="R8" s="10">
        <f>Q8*(1+Assumptions!$C7)</f>
        <v>138.7188832</v>
      </c>
      <c r="S8" s="10">
        <f>R8*(1+Assumptions!$C7)</f>
        <v>143.5740441</v>
      </c>
    </row>
    <row r="9">
      <c r="A9" s="6" t="str">
        <f>Assumptions!A8</f>
        <v/>
      </c>
      <c r="B9" s="6"/>
      <c r="C9" s="6"/>
      <c r="D9" s="6"/>
      <c r="E9" s="6"/>
      <c r="F9" s="6"/>
      <c r="G9" s="6"/>
      <c r="H9" s="6"/>
      <c r="I9" s="6"/>
      <c r="J9" s="6"/>
      <c r="K9" s="6"/>
      <c r="L9" s="6"/>
      <c r="M9" s="6"/>
      <c r="N9" s="6"/>
      <c r="O9" s="6"/>
      <c r="P9" s="6"/>
      <c r="Q9" s="6"/>
      <c r="R9" s="6"/>
      <c r="S9" s="6"/>
    </row>
    <row r="10">
      <c r="A10" s="6" t="s">
        <v>37</v>
      </c>
      <c r="B10" s="6"/>
      <c r="C10" s="6"/>
      <c r="D10" s="6"/>
      <c r="E10" s="6"/>
      <c r="F10" s="6"/>
      <c r="G10" s="6"/>
      <c r="H10" s="6"/>
      <c r="I10" s="6"/>
      <c r="J10" s="6"/>
      <c r="K10" s="6"/>
      <c r="L10" s="6"/>
      <c r="M10" s="6"/>
      <c r="N10" s="6"/>
      <c r="O10" s="6"/>
      <c r="P10" s="6"/>
      <c r="Q10" s="6"/>
      <c r="R10" s="6"/>
      <c r="S10" s="6"/>
    </row>
    <row r="11">
      <c r="A11" s="6" t="str">
        <f>Assumptions!$A2</f>
        <v>Bottles</v>
      </c>
      <c r="B11" s="7">
        <f>Assumptions!$D2</f>
        <v>220</v>
      </c>
      <c r="C11" s="10">
        <f>B11*(1+Assumptions!$E2)</f>
        <v>229.9</v>
      </c>
      <c r="D11" s="10">
        <f>C11*(1+Assumptions!$E2)</f>
        <v>240.2455</v>
      </c>
      <c r="E11" s="10">
        <f>D11*(1+Assumptions!$E2)</f>
        <v>251.0565475</v>
      </c>
      <c r="F11" s="10">
        <f>E11*(1+Assumptions!$E2)</f>
        <v>262.3540921</v>
      </c>
      <c r="G11" s="10">
        <f>F11*(1+Assumptions!$E2)</f>
        <v>274.1600263</v>
      </c>
      <c r="H11" s="10">
        <f>G11*(1+Assumptions!$E2)</f>
        <v>286.4972275</v>
      </c>
      <c r="I11" s="10">
        <f>H11*(1+Assumptions!$E2)</f>
        <v>299.3896027</v>
      </c>
      <c r="J11" s="10">
        <f>I11*(1+Assumptions!$E2)</f>
        <v>312.8621348</v>
      </c>
      <c r="K11" s="10">
        <f>J11*(1+Assumptions!$E2)</f>
        <v>326.9409309</v>
      </c>
      <c r="L11" s="10">
        <f>K11*(1+Assumptions!$E2)</f>
        <v>341.6532728</v>
      </c>
      <c r="M11" s="10">
        <f>L11*(1+Assumptions!$E2)</f>
        <v>357.0276701</v>
      </c>
      <c r="N11" s="10">
        <f>M11*(1+Assumptions!$E2)</f>
        <v>373.0939152</v>
      </c>
      <c r="O11" s="10">
        <f>N11*(1+Assumptions!$E2)</f>
        <v>389.8831414</v>
      </c>
      <c r="P11" s="10">
        <f>O11*(1+Assumptions!$E2)</f>
        <v>407.4278828</v>
      </c>
      <c r="Q11" s="10">
        <f>P11*(1+Assumptions!$E2)</f>
        <v>425.7621375</v>
      </c>
      <c r="R11" s="10">
        <f>Q11*(1+Assumptions!$E2)</f>
        <v>444.9214337</v>
      </c>
      <c r="S11" s="10">
        <f>R11*(1+Assumptions!$E2)</f>
        <v>464.9428982</v>
      </c>
    </row>
    <row r="12">
      <c r="A12" s="6" t="str">
        <f>Assumptions!$A3</f>
        <v>Tiffins</v>
      </c>
      <c r="B12" s="7">
        <f>Assumptions!$D3</f>
        <v>130</v>
      </c>
      <c r="C12" s="10">
        <f>B12*(1+Assumptions!$E3)</f>
        <v>133.9</v>
      </c>
      <c r="D12" s="10">
        <f>C12*(1+Assumptions!$E3)</f>
        <v>137.917</v>
      </c>
      <c r="E12" s="10">
        <f>D12*(1+Assumptions!$E3)</f>
        <v>142.05451</v>
      </c>
      <c r="F12" s="10">
        <f>E12*(1+Assumptions!$E3)</f>
        <v>146.3161453</v>
      </c>
      <c r="G12" s="10">
        <f>F12*(1+Assumptions!$E3)</f>
        <v>150.7056297</v>
      </c>
      <c r="H12" s="10">
        <f>G12*(1+Assumptions!$E3)</f>
        <v>155.2267985</v>
      </c>
      <c r="I12" s="10">
        <f>H12*(1+Assumptions!$E3)</f>
        <v>159.8836025</v>
      </c>
      <c r="J12" s="10">
        <f>I12*(1+Assumptions!$E3)</f>
        <v>164.6801106</v>
      </c>
      <c r="K12" s="10">
        <f>J12*(1+Assumptions!$E3)</f>
        <v>169.6205139</v>
      </c>
      <c r="L12" s="10">
        <f>K12*(1+Assumptions!$E3)</f>
        <v>174.7091293</v>
      </c>
      <c r="M12" s="10">
        <f>L12*(1+Assumptions!$E3)</f>
        <v>179.9504032</v>
      </c>
      <c r="N12" s="10">
        <f>M12*(1+Assumptions!$E3)</f>
        <v>185.3489153</v>
      </c>
      <c r="O12" s="10">
        <f>N12*(1+Assumptions!$E3)</f>
        <v>190.9093827</v>
      </c>
      <c r="P12" s="10">
        <f>O12*(1+Assumptions!$E3)</f>
        <v>196.6366642</v>
      </c>
      <c r="Q12" s="10">
        <f>P12*(1+Assumptions!$E3)</f>
        <v>202.5357642</v>
      </c>
      <c r="R12" s="10">
        <f>Q12*(1+Assumptions!$E3)</f>
        <v>208.6118371</v>
      </c>
      <c r="S12" s="10">
        <f>R12*(1+Assumptions!$E3)</f>
        <v>214.8701922</v>
      </c>
    </row>
    <row r="13">
      <c r="A13" s="6" t="str">
        <f>Assumptions!$A4</f>
        <v>Jars</v>
      </c>
      <c r="B13" s="7">
        <f>Assumptions!$D4</f>
        <v>110</v>
      </c>
      <c r="C13" s="10">
        <f>B13*(1+Assumptions!$E4)</f>
        <v>114.4</v>
      </c>
      <c r="D13" s="10">
        <f>C13*(1+Assumptions!$E4)</f>
        <v>118.976</v>
      </c>
      <c r="E13" s="10">
        <f>D13*(1+Assumptions!$E4)</f>
        <v>123.73504</v>
      </c>
      <c r="F13" s="10">
        <f>E13*(1+Assumptions!$E4)</f>
        <v>128.6844416</v>
      </c>
      <c r="G13" s="10">
        <f>F13*(1+Assumptions!$E4)</f>
        <v>133.8318193</v>
      </c>
      <c r="H13" s="10">
        <f>G13*(1+Assumptions!$E4)</f>
        <v>139.185092</v>
      </c>
      <c r="I13" s="10">
        <f>H13*(1+Assumptions!$E4)</f>
        <v>144.7524957</v>
      </c>
      <c r="J13" s="10">
        <f>I13*(1+Assumptions!$E4)</f>
        <v>150.5425955</v>
      </c>
      <c r="K13" s="10">
        <f>J13*(1+Assumptions!$E4)</f>
        <v>156.5642994</v>
      </c>
      <c r="L13" s="10">
        <f>K13*(1+Assumptions!$E4)</f>
        <v>162.8268713</v>
      </c>
      <c r="M13" s="10">
        <f>L13*(1+Assumptions!$E4)</f>
        <v>169.3399462</v>
      </c>
      <c r="N13" s="10">
        <f>M13*(1+Assumptions!$E4)</f>
        <v>176.113544</v>
      </c>
      <c r="O13" s="10">
        <f>N13*(1+Assumptions!$E4)</f>
        <v>183.1580858</v>
      </c>
      <c r="P13" s="10">
        <f>O13*(1+Assumptions!$E4)</f>
        <v>190.4844092</v>
      </c>
      <c r="Q13" s="10">
        <f>P13*(1+Assumptions!$E4)</f>
        <v>198.1037856</v>
      </c>
      <c r="R13" s="10">
        <f>Q13*(1+Assumptions!$E4)</f>
        <v>206.027937</v>
      </c>
      <c r="S13" s="10">
        <f>R13*(1+Assumptions!$E4)</f>
        <v>214.2690545</v>
      </c>
    </row>
    <row r="14">
      <c r="A14" s="6" t="str">
        <f>Assumptions!$A5</f>
        <v>Bowls</v>
      </c>
      <c r="B14" s="7">
        <f>Assumptions!$D5</f>
        <v>100</v>
      </c>
      <c r="C14" s="10">
        <f>B14*(1+Assumptions!$E5)</f>
        <v>104.5</v>
      </c>
      <c r="D14" s="10">
        <f>C14*(1+Assumptions!$E5)</f>
        <v>109.2025</v>
      </c>
      <c r="E14" s="10">
        <f>D14*(1+Assumptions!$E5)</f>
        <v>114.1166125</v>
      </c>
      <c r="F14" s="10">
        <f>E14*(1+Assumptions!$E5)</f>
        <v>119.2518601</v>
      </c>
      <c r="G14" s="10">
        <f>F14*(1+Assumptions!$E5)</f>
        <v>124.6181938</v>
      </c>
      <c r="H14" s="10">
        <f>G14*(1+Assumptions!$E5)</f>
        <v>130.2260125</v>
      </c>
      <c r="I14" s="10">
        <f>H14*(1+Assumptions!$E5)</f>
        <v>136.086183</v>
      </c>
      <c r="J14" s="10">
        <f>I14*(1+Assumptions!$E5)</f>
        <v>142.2100613</v>
      </c>
      <c r="K14" s="10">
        <f>J14*(1+Assumptions!$E5)</f>
        <v>148.609514</v>
      </c>
      <c r="L14" s="10">
        <f>K14*(1+Assumptions!$E5)</f>
        <v>155.2969422</v>
      </c>
      <c r="M14" s="10">
        <f>L14*(1+Assumptions!$E5)</f>
        <v>162.2853046</v>
      </c>
      <c r="N14" s="10">
        <f>M14*(1+Assumptions!$E5)</f>
        <v>169.5881433</v>
      </c>
      <c r="O14" s="10">
        <f>N14*(1+Assumptions!$E5)</f>
        <v>177.2196097</v>
      </c>
      <c r="P14" s="10">
        <f>O14*(1+Assumptions!$E5)</f>
        <v>185.1944922</v>
      </c>
      <c r="Q14" s="10">
        <f>P14*(1+Assumptions!$E5)</f>
        <v>193.5282443</v>
      </c>
      <c r="R14" s="10">
        <f>Q14*(1+Assumptions!$E5)</f>
        <v>202.2370153</v>
      </c>
      <c r="S14" s="10">
        <f>R14*(1+Assumptions!$E5)</f>
        <v>211.337681</v>
      </c>
    </row>
    <row r="15">
      <c r="A15" s="6" t="str">
        <f>Assumptions!$A6</f>
        <v>Plates</v>
      </c>
      <c r="B15" s="7">
        <f>Assumptions!$D6</f>
        <v>170</v>
      </c>
      <c r="C15" s="10">
        <f>B15*(1+Assumptions!$E6)</f>
        <v>176.8</v>
      </c>
      <c r="D15" s="10">
        <f>C15*(1+Assumptions!$E6)</f>
        <v>183.872</v>
      </c>
      <c r="E15" s="10">
        <f>D15*(1+Assumptions!$E6)</f>
        <v>191.22688</v>
      </c>
      <c r="F15" s="10">
        <f>E15*(1+Assumptions!$E6)</f>
        <v>198.8759552</v>
      </c>
      <c r="G15" s="10">
        <f>F15*(1+Assumptions!$E6)</f>
        <v>206.8309934</v>
      </c>
      <c r="H15" s="10">
        <f>G15*(1+Assumptions!$E6)</f>
        <v>215.1042331</v>
      </c>
      <c r="I15" s="10">
        <f>H15*(1+Assumptions!$E6)</f>
        <v>223.7084025</v>
      </c>
      <c r="J15" s="10">
        <f>I15*(1+Assumptions!$E6)</f>
        <v>232.6567386</v>
      </c>
      <c r="K15" s="10">
        <f>J15*(1+Assumptions!$E6)</f>
        <v>241.9630081</v>
      </c>
      <c r="L15" s="10">
        <f>K15*(1+Assumptions!$E6)</f>
        <v>251.6415284</v>
      </c>
      <c r="M15" s="10">
        <f>L15*(1+Assumptions!$E6)</f>
        <v>261.7071896</v>
      </c>
      <c r="N15" s="10">
        <f>M15*(1+Assumptions!$E6)</f>
        <v>272.1754772</v>
      </c>
      <c r="O15" s="10">
        <f>N15*(1+Assumptions!$E6)</f>
        <v>283.0624962</v>
      </c>
      <c r="P15" s="10">
        <f>O15*(1+Assumptions!$E6)</f>
        <v>294.3849961</v>
      </c>
      <c r="Q15" s="10">
        <f>P15*(1+Assumptions!$E6)</f>
        <v>306.1603959</v>
      </c>
      <c r="R15" s="10">
        <f>Q15*(1+Assumptions!$E6)</f>
        <v>318.4068118</v>
      </c>
      <c r="S15" s="10">
        <f>R15*(1+Assumptions!$E6)</f>
        <v>331.1430842</v>
      </c>
    </row>
    <row r="16">
      <c r="A16" s="6" t="str">
        <f>Assumptions!$A7</f>
        <v>Tumblers</v>
      </c>
      <c r="B16" s="7">
        <f>Assumptions!$D7</f>
        <v>80</v>
      </c>
      <c r="C16" s="10">
        <f>B16*(1+Assumptions!$E7)</f>
        <v>84</v>
      </c>
      <c r="D16" s="10">
        <f>C16*(1+Assumptions!$E7)</f>
        <v>88.2</v>
      </c>
      <c r="E16" s="10">
        <f>D16*(1+Assumptions!$E7)</f>
        <v>92.61</v>
      </c>
      <c r="F16" s="10">
        <f>E16*(1+Assumptions!$E7)</f>
        <v>97.2405</v>
      </c>
      <c r="G16" s="10">
        <f>F16*(1+Assumptions!$E7)</f>
        <v>102.102525</v>
      </c>
      <c r="H16" s="10">
        <f>G16*(1+Assumptions!$E7)</f>
        <v>107.2076513</v>
      </c>
      <c r="I16" s="10">
        <f>H16*(1+Assumptions!$E7)</f>
        <v>112.5680338</v>
      </c>
      <c r="J16" s="10">
        <f>I16*(1+Assumptions!$E7)</f>
        <v>118.1964355</v>
      </c>
      <c r="K16" s="10">
        <f>J16*(1+Assumptions!$E7)</f>
        <v>124.1062573</v>
      </c>
      <c r="L16" s="10">
        <f>K16*(1+Assumptions!$E7)</f>
        <v>130.3115701</v>
      </c>
      <c r="M16" s="10">
        <f>L16*(1+Assumptions!$E7)</f>
        <v>136.8271486</v>
      </c>
      <c r="N16" s="10">
        <f>M16*(1+Assumptions!$E7)</f>
        <v>143.6685061</v>
      </c>
      <c r="O16" s="10">
        <f>N16*(1+Assumptions!$E7)</f>
        <v>150.8519314</v>
      </c>
      <c r="P16" s="10">
        <f>O16*(1+Assumptions!$E7)</f>
        <v>158.394528</v>
      </c>
      <c r="Q16" s="10">
        <f>P16*(1+Assumptions!$E7)</f>
        <v>166.3142544</v>
      </c>
      <c r="R16" s="10">
        <f>Q16*(1+Assumptions!$E7)</f>
        <v>174.6299671</v>
      </c>
      <c r="S16" s="10">
        <f>R16*(1+Assumptions!$E7)</f>
        <v>183.3614654</v>
      </c>
    </row>
    <row r="17">
      <c r="A17" s="6" t="str">
        <f>Assumptions!$A8</f>
        <v/>
      </c>
      <c r="B17" s="6"/>
      <c r="C17" s="6"/>
      <c r="D17" s="6"/>
      <c r="E17" s="6"/>
      <c r="F17" s="6"/>
      <c r="G17" s="6"/>
      <c r="H17" s="6"/>
      <c r="I17" s="6"/>
      <c r="J17" s="6"/>
      <c r="K17" s="6"/>
      <c r="L17" s="6"/>
      <c r="M17" s="6"/>
      <c r="N17" s="6"/>
      <c r="O17" s="6"/>
      <c r="P17" s="6"/>
      <c r="Q17" s="6"/>
      <c r="R17" s="6"/>
      <c r="S17" s="6"/>
    </row>
    <row r="18">
      <c r="A18" s="6"/>
      <c r="B18" s="6"/>
      <c r="C18" s="6"/>
      <c r="D18" s="6"/>
      <c r="E18" s="6"/>
      <c r="F18" s="6"/>
      <c r="G18" s="6"/>
      <c r="H18" s="6"/>
      <c r="I18" s="6"/>
      <c r="J18" s="6"/>
      <c r="K18" s="6"/>
      <c r="L18" s="6"/>
      <c r="M18" s="6"/>
      <c r="N18" s="6"/>
      <c r="O18" s="6"/>
      <c r="P18" s="6"/>
      <c r="Q18" s="6"/>
      <c r="R18" s="6"/>
      <c r="S18" s="6"/>
    </row>
    <row r="19">
      <c r="A19" s="6"/>
      <c r="B19" s="6"/>
      <c r="C19" s="6"/>
      <c r="D19" s="6"/>
      <c r="E19" s="6"/>
      <c r="F19" s="6"/>
      <c r="G19" s="6"/>
      <c r="H19" s="6"/>
      <c r="I19" s="6"/>
      <c r="J19" s="6"/>
      <c r="K19" s="6"/>
      <c r="L19" s="6"/>
      <c r="M19" s="6"/>
      <c r="N19" s="6"/>
      <c r="O19" s="6"/>
      <c r="P19" s="6"/>
      <c r="Q19" s="6"/>
      <c r="R19" s="6"/>
      <c r="S19"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18</v>
      </c>
      <c r="C1" s="6" t="s">
        <v>19</v>
      </c>
      <c r="D1" s="6" t="s">
        <v>20</v>
      </c>
      <c r="E1" s="6" t="s">
        <v>21</v>
      </c>
      <c r="F1" s="6" t="s">
        <v>22</v>
      </c>
      <c r="G1" s="6" t="s">
        <v>23</v>
      </c>
      <c r="H1" s="6" t="s">
        <v>24</v>
      </c>
      <c r="I1" s="6" t="s">
        <v>25</v>
      </c>
      <c r="J1" s="6" t="s">
        <v>26</v>
      </c>
      <c r="K1" s="6" t="s">
        <v>27</v>
      </c>
      <c r="L1" s="6" t="s">
        <v>28</v>
      </c>
      <c r="M1" s="6" t="s">
        <v>29</v>
      </c>
      <c r="N1" s="6" t="s">
        <v>30</v>
      </c>
      <c r="O1" s="6" t="s">
        <v>31</v>
      </c>
      <c r="P1" s="6" t="s">
        <v>32</v>
      </c>
      <c r="Q1" s="6" t="s">
        <v>33</v>
      </c>
      <c r="R1" s="6" t="s">
        <v>34</v>
      </c>
      <c r="S1" s="6" t="s">
        <v>35</v>
      </c>
    </row>
    <row r="2">
      <c r="A2" s="6" t="s">
        <v>38</v>
      </c>
      <c r="B2" s="6"/>
      <c r="C2" s="6"/>
      <c r="D2" s="6"/>
      <c r="E2" s="6"/>
      <c r="F2" s="6"/>
      <c r="G2" s="6"/>
      <c r="H2" s="6"/>
      <c r="I2" s="6"/>
      <c r="J2" s="6"/>
      <c r="K2" s="6"/>
      <c r="L2" s="6"/>
      <c r="M2" s="6"/>
      <c r="N2" s="6"/>
      <c r="O2" s="6"/>
      <c r="P2" s="6"/>
      <c r="Q2" s="6"/>
      <c r="R2" s="6"/>
      <c r="S2" s="6"/>
    </row>
    <row r="3">
      <c r="A3" s="6" t="str">
        <f>Assumptions!$A2</f>
        <v>Bottles</v>
      </c>
      <c r="B3" s="11">
        <f>'Calcs-1'!B3*Assumptions!$F2</f>
        <v>30000</v>
      </c>
      <c r="C3" s="11">
        <f>'Calcs-1'!C3*Assumptions!$F2</f>
        <v>31500</v>
      </c>
      <c r="D3" s="11">
        <f>'Calcs-1'!D3*Assumptions!$F2</f>
        <v>33075</v>
      </c>
      <c r="E3" s="11">
        <f>'Calcs-1'!E3*Assumptions!$F2</f>
        <v>34728.75</v>
      </c>
      <c r="F3" s="11">
        <f>'Calcs-1'!F3*Assumptions!$F2</f>
        <v>36465.1875</v>
      </c>
      <c r="G3" s="11">
        <f>'Calcs-1'!G3*Assumptions!$F2</f>
        <v>38288.44688</v>
      </c>
      <c r="H3" s="11">
        <f>'Calcs-1'!H3*Assumptions!$F2</f>
        <v>40202.86922</v>
      </c>
      <c r="I3" s="11">
        <f>'Calcs-1'!I3*Assumptions!$F2</f>
        <v>42213.01268</v>
      </c>
      <c r="J3" s="11">
        <f>'Calcs-1'!J3*Assumptions!$F2</f>
        <v>44323.66331</v>
      </c>
      <c r="K3" s="11">
        <f>'Calcs-1'!K3*Assumptions!$F2</f>
        <v>46539.84648</v>
      </c>
      <c r="L3" s="11">
        <f>'Calcs-1'!L3*Assumptions!$F2</f>
        <v>48866.8388</v>
      </c>
      <c r="M3" s="11">
        <f>'Calcs-1'!M3*Assumptions!$F2</f>
        <v>51310.18074</v>
      </c>
      <c r="N3" s="11">
        <f>'Calcs-1'!N3*Assumptions!$F2</f>
        <v>53875.68978</v>
      </c>
      <c r="O3" s="11">
        <f>'Calcs-1'!O3*Assumptions!$F2</f>
        <v>56569.47427</v>
      </c>
      <c r="P3" s="11">
        <f>'Calcs-1'!P3*Assumptions!$F2</f>
        <v>59397.94798</v>
      </c>
      <c r="Q3" s="11">
        <f>'Calcs-1'!Q3*Assumptions!$F2</f>
        <v>62367.84538</v>
      </c>
      <c r="R3" s="11">
        <f>'Calcs-1'!R3*Assumptions!$F2</f>
        <v>65486.23765</v>
      </c>
      <c r="S3" s="11">
        <f>'Calcs-1'!S3*Assumptions!$F2</f>
        <v>68760.54953</v>
      </c>
    </row>
    <row r="4">
      <c r="A4" s="6" t="str">
        <f>Assumptions!$A3</f>
        <v>Tiffins</v>
      </c>
      <c r="B4" s="11">
        <f>'Calcs-1'!B4*Assumptions!$F3</f>
        <v>25000</v>
      </c>
      <c r="C4" s="11">
        <f>'Calcs-1'!C4*Assumptions!$F3</f>
        <v>26000</v>
      </c>
      <c r="D4" s="11">
        <f>'Calcs-1'!D4*Assumptions!$F3</f>
        <v>27040</v>
      </c>
      <c r="E4" s="11">
        <f>'Calcs-1'!E4*Assumptions!$F3</f>
        <v>28121.6</v>
      </c>
      <c r="F4" s="11">
        <f>'Calcs-1'!F4*Assumptions!$F3</f>
        <v>29246.464</v>
      </c>
      <c r="G4" s="11">
        <f>'Calcs-1'!G4*Assumptions!$F3</f>
        <v>30416.32256</v>
      </c>
      <c r="H4" s="11">
        <f>'Calcs-1'!H4*Assumptions!$F3</f>
        <v>31632.97546</v>
      </c>
      <c r="I4" s="11">
        <f>'Calcs-1'!I4*Assumptions!$F3</f>
        <v>32898.29448</v>
      </c>
      <c r="J4" s="11">
        <f>'Calcs-1'!J4*Assumptions!$F3</f>
        <v>34214.22626</v>
      </c>
      <c r="K4" s="11">
        <f>'Calcs-1'!K4*Assumptions!$F3</f>
        <v>35582.79531</v>
      </c>
      <c r="L4" s="11">
        <f>'Calcs-1'!L4*Assumptions!$F3</f>
        <v>37006.10712</v>
      </c>
      <c r="M4" s="11">
        <f>'Calcs-1'!M4*Assumptions!$F3</f>
        <v>38486.35141</v>
      </c>
      <c r="N4" s="11">
        <f>'Calcs-1'!N4*Assumptions!$F3</f>
        <v>40025.80546</v>
      </c>
      <c r="O4" s="11">
        <f>'Calcs-1'!O4*Assumptions!$F3</f>
        <v>41626.83768</v>
      </c>
      <c r="P4" s="11">
        <f>'Calcs-1'!P4*Assumptions!$F3</f>
        <v>43291.91119</v>
      </c>
      <c r="Q4" s="11">
        <f>'Calcs-1'!Q4*Assumptions!$F3</f>
        <v>45023.58764</v>
      </c>
      <c r="R4" s="11">
        <f>'Calcs-1'!R4*Assumptions!$F3</f>
        <v>46824.53114</v>
      </c>
      <c r="S4" s="11">
        <f>'Calcs-1'!S4*Assumptions!$F3</f>
        <v>48697.51239</v>
      </c>
    </row>
    <row r="5">
      <c r="A5" s="6" t="str">
        <f>Assumptions!$A4</f>
        <v>Jars</v>
      </c>
      <c r="B5" s="11">
        <f>'Calcs-1'!B5*Assumptions!$F4</f>
        <v>8250</v>
      </c>
      <c r="C5" s="11">
        <f>'Calcs-1'!C5*Assumptions!$F4</f>
        <v>8497.5</v>
      </c>
      <c r="D5" s="11">
        <f>'Calcs-1'!D5*Assumptions!$F4</f>
        <v>8752.425</v>
      </c>
      <c r="E5" s="11">
        <f>'Calcs-1'!E5*Assumptions!$F4</f>
        <v>9014.99775</v>
      </c>
      <c r="F5" s="11">
        <f>'Calcs-1'!F5*Assumptions!$F4</f>
        <v>9285.447683</v>
      </c>
      <c r="G5" s="11">
        <f>'Calcs-1'!G5*Assumptions!$F4</f>
        <v>9564.011113</v>
      </c>
      <c r="H5" s="11">
        <f>'Calcs-1'!H5*Assumptions!$F4</f>
        <v>9850.931446</v>
      </c>
      <c r="I5" s="11">
        <f>'Calcs-1'!I5*Assumptions!$F4</f>
        <v>10146.45939</v>
      </c>
      <c r="J5" s="11">
        <f>'Calcs-1'!J5*Assumptions!$F4</f>
        <v>10450.85317</v>
      </c>
      <c r="K5" s="11">
        <f>'Calcs-1'!K5*Assumptions!$F4</f>
        <v>10764.37877</v>
      </c>
      <c r="L5" s="11">
        <f>'Calcs-1'!L5*Assumptions!$F4</f>
        <v>11087.31013</v>
      </c>
      <c r="M5" s="11">
        <f>'Calcs-1'!M5*Assumptions!$F4</f>
        <v>11419.92943</v>
      </c>
      <c r="N5" s="11">
        <f>'Calcs-1'!N5*Assumptions!$F4</f>
        <v>11762.52732</v>
      </c>
      <c r="O5" s="11">
        <f>'Calcs-1'!O5*Assumptions!$F4</f>
        <v>12115.40314</v>
      </c>
      <c r="P5" s="11">
        <f>'Calcs-1'!P5*Assumptions!$F4</f>
        <v>12478.86523</v>
      </c>
      <c r="Q5" s="11">
        <f>'Calcs-1'!Q5*Assumptions!$F4</f>
        <v>12853.23119</v>
      </c>
      <c r="R5" s="11">
        <f>'Calcs-1'!R5*Assumptions!$F4</f>
        <v>13238.82812</v>
      </c>
      <c r="S5" s="11">
        <f>'Calcs-1'!S5*Assumptions!$F4</f>
        <v>13635.99297</v>
      </c>
    </row>
    <row r="6">
      <c r="A6" s="6" t="str">
        <f>Assumptions!$A5</f>
        <v>Bowls</v>
      </c>
      <c r="B6" s="11">
        <f>'Calcs-1'!B6*Assumptions!$F5</f>
        <v>4500</v>
      </c>
      <c r="C6" s="11">
        <f>'Calcs-1'!C6*Assumptions!$F5</f>
        <v>4725</v>
      </c>
      <c r="D6" s="11">
        <f>'Calcs-1'!D6*Assumptions!$F5</f>
        <v>4961.25</v>
      </c>
      <c r="E6" s="11">
        <f>'Calcs-1'!E6*Assumptions!$F5</f>
        <v>5209.3125</v>
      </c>
      <c r="F6" s="11">
        <f>'Calcs-1'!F6*Assumptions!$F5</f>
        <v>5469.778125</v>
      </c>
      <c r="G6" s="11">
        <f>'Calcs-1'!G6*Assumptions!$F5</f>
        <v>5743.267031</v>
      </c>
      <c r="H6" s="11">
        <f>'Calcs-1'!H6*Assumptions!$F5</f>
        <v>6030.430383</v>
      </c>
      <c r="I6" s="11">
        <f>'Calcs-1'!I6*Assumptions!$F5</f>
        <v>6331.951902</v>
      </c>
      <c r="J6" s="11">
        <f>'Calcs-1'!J6*Assumptions!$F5</f>
        <v>6648.549497</v>
      </c>
      <c r="K6" s="11">
        <f>'Calcs-1'!K6*Assumptions!$F5</f>
        <v>6980.976972</v>
      </c>
      <c r="L6" s="11">
        <f>'Calcs-1'!L6*Assumptions!$F5</f>
        <v>7330.02582</v>
      </c>
      <c r="M6" s="11">
        <f>'Calcs-1'!M6*Assumptions!$F5</f>
        <v>7696.527112</v>
      </c>
      <c r="N6" s="11">
        <f>'Calcs-1'!N6*Assumptions!$F5</f>
        <v>8081.353467</v>
      </c>
      <c r="O6" s="11">
        <f>'Calcs-1'!O6*Assumptions!$F5</f>
        <v>8485.42114</v>
      </c>
      <c r="P6" s="11">
        <f>'Calcs-1'!P6*Assumptions!$F5</f>
        <v>8909.692197</v>
      </c>
      <c r="Q6" s="11">
        <f>'Calcs-1'!Q6*Assumptions!$F5</f>
        <v>9355.176807</v>
      </c>
      <c r="R6" s="11">
        <f>'Calcs-1'!R6*Assumptions!$F5</f>
        <v>9822.935648</v>
      </c>
      <c r="S6" s="11">
        <f>'Calcs-1'!S6*Assumptions!$F5</f>
        <v>10314.08243</v>
      </c>
    </row>
    <row r="7">
      <c r="A7" s="6" t="str">
        <f>Assumptions!$A6</f>
        <v>Plates</v>
      </c>
      <c r="B7" s="11">
        <f>'Calcs-1'!B7*Assumptions!$F6</f>
        <v>6000</v>
      </c>
      <c r="C7" s="11">
        <f>'Calcs-1'!C7*Assumptions!$F6</f>
        <v>6270</v>
      </c>
      <c r="D7" s="11">
        <f>'Calcs-1'!D7*Assumptions!$F6</f>
        <v>6552.15</v>
      </c>
      <c r="E7" s="11">
        <f>'Calcs-1'!E7*Assumptions!$F6</f>
        <v>6846.99675</v>
      </c>
      <c r="F7" s="11">
        <f>'Calcs-1'!F7*Assumptions!$F6</f>
        <v>7155.111604</v>
      </c>
      <c r="G7" s="11">
        <f>'Calcs-1'!G7*Assumptions!$F6</f>
        <v>7477.091626</v>
      </c>
      <c r="H7" s="11">
        <f>'Calcs-1'!H7*Assumptions!$F6</f>
        <v>7813.560749</v>
      </c>
      <c r="I7" s="11">
        <f>'Calcs-1'!I7*Assumptions!$F6</f>
        <v>8165.170983</v>
      </c>
      <c r="J7" s="11">
        <f>'Calcs-1'!J7*Assumptions!$F6</f>
        <v>8532.603677</v>
      </c>
      <c r="K7" s="11">
        <f>'Calcs-1'!K7*Assumptions!$F6</f>
        <v>8916.570842</v>
      </c>
      <c r="L7" s="11">
        <f>'Calcs-1'!L7*Assumptions!$F6</f>
        <v>9317.81653</v>
      </c>
      <c r="M7" s="11">
        <f>'Calcs-1'!M7*Assumptions!$F6</f>
        <v>9737.118274</v>
      </c>
      <c r="N7" s="11">
        <f>'Calcs-1'!N7*Assumptions!$F6</f>
        <v>10175.2886</v>
      </c>
      <c r="O7" s="11">
        <f>'Calcs-1'!O7*Assumptions!$F6</f>
        <v>10633.17658</v>
      </c>
      <c r="P7" s="11">
        <f>'Calcs-1'!P7*Assumptions!$F6</f>
        <v>11111.66953</v>
      </c>
      <c r="Q7" s="11">
        <f>'Calcs-1'!Q7*Assumptions!$F6</f>
        <v>11611.69466</v>
      </c>
      <c r="R7" s="11">
        <f>'Calcs-1'!R7*Assumptions!$F6</f>
        <v>12134.22092</v>
      </c>
      <c r="S7" s="11">
        <f>'Calcs-1'!S7*Assumptions!$F6</f>
        <v>12680.26086</v>
      </c>
    </row>
    <row r="8">
      <c r="A8" s="6" t="str">
        <f>Assumptions!$A7</f>
        <v>Tumblers</v>
      </c>
      <c r="B8" s="11">
        <f>'Calcs-1'!B8*Assumptions!$F7</f>
        <v>8800</v>
      </c>
      <c r="C8" s="11">
        <f>'Calcs-1'!C8*Assumptions!$F7</f>
        <v>9108</v>
      </c>
      <c r="D8" s="11">
        <f>'Calcs-1'!D8*Assumptions!$F7</f>
        <v>9426.78</v>
      </c>
      <c r="E8" s="11">
        <f>'Calcs-1'!E8*Assumptions!$F7</f>
        <v>9756.7173</v>
      </c>
      <c r="F8" s="11">
        <f>'Calcs-1'!F8*Assumptions!$F7</f>
        <v>10098.20241</v>
      </c>
      <c r="G8" s="11">
        <f>'Calcs-1'!G8*Assumptions!$F7</f>
        <v>10451.63949</v>
      </c>
      <c r="H8" s="11">
        <f>'Calcs-1'!H8*Assumptions!$F7</f>
        <v>10817.44687</v>
      </c>
      <c r="I8" s="11">
        <f>'Calcs-1'!I8*Assumptions!$F7</f>
        <v>11196.05751</v>
      </c>
      <c r="J8" s="11">
        <f>'Calcs-1'!J8*Assumptions!$F7</f>
        <v>11587.91953</v>
      </c>
      <c r="K8" s="11">
        <f>'Calcs-1'!K8*Assumptions!$F7</f>
        <v>11993.49671</v>
      </c>
      <c r="L8" s="11">
        <f>'Calcs-1'!L8*Assumptions!$F7</f>
        <v>12413.26909</v>
      </c>
      <c r="M8" s="11">
        <f>'Calcs-1'!M8*Assumptions!$F7</f>
        <v>12847.73351</v>
      </c>
      <c r="N8" s="11">
        <f>'Calcs-1'!N8*Assumptions!$F7</f>
        <v>13297.40418</v>
      </c>
      <c r="O8" s="11">
        <f>'Calcs-1'!O8*Assumptions!$F7</f>
        <v>13762.81333</v>
      </c>
      <c r="P8" s="11">
        <f>'Calcs-1'!P8*Assumptions!$F7</f>
        <v>14244.5118</v>
      </c>
      <c r="Q8" s="11">
        <f>'Calcs-1'!Q8*Assumptions!$F7</f>
        <v>14743.06971</v>
      </c>
      <c r="R8" s="11">
        <f>'Calcs-1'!R8*Assumptions!$F7</f>
        <v>15259.07715</v>
      </c>
      <c r="S8" s="11">
        <f>'Calcs-1'!S8*Assumptions!$F7</f>
        <v>15793.14485</v>
      </c>
    </row>
    <row r="9">
      <c r="A9" s="6" t="s">
        <v>39</v>
      </c>
      <c r="B9" s="11">
        <f t="shared" ref="B9:S9" si="1">SUM(B3:B8)</f>
        <v>82550</v>
      </c>
      <c r="C9" s="11">
        <f t="shared" si="1"/>
        <v>86100.5</v>
      </c>
      <c r="D9" s="11">
        <f t="shared" si="1"/>
        <v>89807.605</v>
      </c>
      <c r="E9" s="11">
        <f t="shared" si="1"/>
        <v>93678.3743</v>
      </c>
      <c r="F9" s="11">
        <f t="shared" si="1"/>
        <v>97720.19132</v>
      </c>
      <c r="G9" s="11">
        <f t="shared" si="1"/>
        <v>101940.7787</v>
      </c>
      <c r="H9" s="11">
        <f t="shared" si="1"/>
        <v>106348.2141</v>
      </c>
      <c r="I9" s="11">
        <f t="shared" si="1"/>
        <v>110950.9469</v>
      </c>
      <c r="J9" s="11">
        <f t="shared" si="1"/>
        <v>115757.8154</v>
      </c>
      <c r="K9" s="11">
        <f t="shared" si="1"/>
        <v>120778.0651</v>
      </c>
      <c r="L9" s="11">
        <f t="shared" si="1"/>
        <v>126021.3675</v>
      </c>
      <c r="M9" s="11">
        <f t="shared" si="1"/>
        <v>131497.8405</v>
      </c>
      <c r="N9" s="11">
        <f t="shared" si="1"/>
        <v>137218.0688</v>
      </c>
      <c r="O9" s="11">
        <f t="shared" si="1"/>
        <v>143193.1261</v>
      </c>
      <c r="P9" s="11">
        <f t="shared" si="1"/>
        <v>149434.5979</v>
      </c>
      <c r="Q9" s="11">
        <f t="shared" si="1"/>
        <v>155954.6054</v>
      </c>
      <c r="R9" s="11">
        <f t="shared" si="1"/>
        <v>162765.8306</v>
      </c>
      <c r="S9" s="11">
        <f t="shared" si="1"/>
        <v>169881.543</v>
      </c>
    </row>
    <row r="10">
      <c r="A10" s="6"/>
      <c r="B10" s="6"/>
      <c r="C10" s="6"/>
      <c r="D10" s="6"/>
      <c r="E10" s="6"/>
      <c r="F10" s="6"/>
      <c r="G10" s="6"/>
      <c r="H10" s="6"/>
      <c r="I10" s="6"/>
      <c r="J10" s="6"/>
      <c r="K10" s="6"/>
      <c r="L10" s="6"/>
      <c r="M10" s="6"/>
      <c r="N10" s="6"/>
      <c r="O10" s="6"/>
      <c r="P10" s="6"/>
      <c r="Q10" s="6"/>
      <c r="R10" s="6"/>
      <c r="S10" s="6"/>
    </row>
    <row r="11">
      <c r="A11" s="6" t="s">
        <v>40</v>
      </c>
      <c r="B11" s="6"/>
      <c r="C11" s="6"/>
      <c r="D11" s="6"/>
      <c r="E11" s="6"/>
      <c r="F11" s="6"/>
      <c r="G11" s="6"/>
      <c r="H11" s="6"/>
      <c r="I11" s="6"/>
      <c r="J11" s="6"/>
      <c r="K11" s="6"/>
      <c r="L11" s="6"/>
      <c r="M11" s="6"/>
      <c r="N11" s="6"/>
      <c r="O11" s="6"/>
      <c r="P11" s="6"/>
      <c r="Q11" s="6"/>
      <c r="R11" s="6"/>
      <c r="S11" s="6"/>
    </row>
    <row r="12">
      <c r="A12" s="6" t="str">
        <f t="shared" ref="A12:A17" si="2">A3</f>
        <v>Bottles</v>
      </c>
      <c r="B12" s="11">
        <f>'Calcs-1'!B3*Assumptions!$G2</f>
        <v>26000</v>
      </c>
      <c r="C12" s="11">
        <f>'Calcs-1'!C3*Assumptions!$G2</f>
        <v>27300</v>
      </c>
      <c r="D12" s="11">
        <f>'Calcs-1'!D3*Assumptions!$G2</f>
        <v>28665</v>
      </c>
      <c r="E12" s="11">
        <f>'Calcs-1'!E3*Assumptions!$G2</f>
        <v>30098.25</v>
      </c>
      <c r="F12" s="11">
        <f>'Calcs-1'!F3*Assumptions!$G2</f>
        <v>31603.1625</v>
      </c>
      <c r="G12" s="11">
        <f>'Calcs-1'!G3*Assumptions!$G2</f>
        <v>33183.32063</v>
      </c>
      <c r="H12" s="11">
        <f>'Calcs-1'!H3*Assumptions!$G2</f>
        <v>34842.48666</v>
      </c>
      <c r="I12" s="11">
        <f>'Calcs-1'!I3*Assumptions!$G2</f>
        <v>36584.61099</v>
      </c>
      <c r="J12" s="11">
        <f>'Calcs-1'!J3*Assumptions!$G2</f>
        <v>38413.84154</v>
      </c>
      <c r="K12" s="11">
        <f>'Calcs-1'!K3*Assumptions!$G2</f>
        <v>40334.53362</v>
      </c>
      <c r="L12" s="11">
        <f>'Calcs-1'!L3*Assumptions!$G2</f>
        <v>42351.2603</v>
      </c>
      <c r="M12" s="11">
        <f>'Calcs-1'!M3*Assumptions!$G2</f>
        <v>44468.82331</v>
      </c>
      <c r="N12" s="11">
        <f>'Calcs-1'!N3*Assumptions!$G2</f>
        <v>46692.26448</v>
      </c>
      <c r="O12" s="11">
        <f>'Calcs-1'!O3*Assumptions!$G2</f>
        <v>49026.8777</v>
      </c>
      <c r="P12" s="11">
        <f>'Calcs-1'!P3*Assumptions!$G2</f>
        <v>51478.22159</v>
      </c>
      <c r="Q12" s="11">
        <f>'Calcs-1'!Q3*Assumptions!$G2</f>
        <v>54052.13266</v>
      </c>
      <c r="R12" s="11">
        <f>'Calcs-1'!R3*Assumptions!$G2</f>
        <v>56754.7393</v>
      </c>
      <c r="S12" s="11">
        <f>'Calcs-1'!S3*Assumptions!$G2</f>
        <v>59592.47626</v>
      </c>
    </row>
    <row r="13">
      <c r="A13" s="6" t="str">
        <f t="shared" si="2"/>
        <v>Tiffins</v>
      </c>
      <c r="B13" s="11">
        <f>'Calcs-1'!B4*Assumptions!$G3</f>
        <v>20000</v>
      </c>
      <c r="C13" s="11">
        <f>'Calcs-1'!C4*Assumptions!$G3</f>
        <v>20800</v>
      </c>
      <c r="D13" s="11">
        <f>'Calcs-1'!D4*Assumptions!$G3</f>
        <v>21632</v>
      </c>
      <c r="E13" s="11">
        <f>'Calcs-1'!E4*Assumptions!$G3</f>
        <v>22497.28</v>
      </c>
      <c r="F13" s="11">
        <f>'Calcs-1'!F4*Assumptions!$G3</f>
        <v>23397.1712</v>
      </c>
      <c r="G13" s="11">
        <f>'Calcs-1'!G4*Assumptions!$G3</f>
        <v>24333.05805</v>
      </c>
      <c r="H13" s="11">
        <f>'Calcs-1'!H4*Assumptions!$G3</f>
        <v>25306.38037</v>
      </c>
      <c r="I13" s="11">
        <f>'Calcs-1'!I4*Assumptions!$G3</f>
        <v>26318.63558</v>
      </c>
      <c r="J13" s="11">
        <f>'Calcs-1'!J4*Assumptions!$G3</f>
        <v>27371.38101</v>
      </c>
      <c r="K13" s="11">
        <f>'Calcs-1'!K4*Assumptions!$G3</f>
        <v>28466.23625</v>
      </c>
      <c r="L13" s="11">
        <f>'Calcs-1'!L4*Assumptions!$G3</f>
        <v>29604.8857</v>
      </c>
      <c r="M13" s="11">
        <f>'Calcs-1'!M4*Assumptions!$G3</f>
        <v>30789.08113</v>
      </c>
      <c r="N13" s="11">
        <f>'Calcs-1'!N4*Assumptions!$G3</f>
        <v>32020.64437</v>
      </c>
      <c r="O13" s="11">
        <f>'Calcs-1'!O4*Assumptions!$G3</f>
        <v>33301.47015</v>
      </c>
      <c r="P13" s="11">
        <f>'Calcs-1'!P4*Assumptions!$G3</f>
        <v>34633.52895</v>
      </c>
      <c r="Q13" s="11">
        <f>'Calcs-1'!Q4*Assumptions!$G3</f>
        <v>36018.87011</v>
      </c>
      <c r="R13" s="11">
        <f>'Calcs-1'!R4*Assumptions!$G3</f>
        <v>37459.62491</v>
      </c>
      <c r="S13" s="11">
        <f>'Calcs-1'!S4*Assumptions!$G3</f>
        <v>38958.00991</v>
      </c>
    </row>
    <row r="14">
      <c r="A14" s="6" t="str">
        <f t="shared" si="2"/>
        <v>Jars</v>
      </c>
      <c r="B14" s="11">
        <f>'Calcs-1'!B5*Assumptions!$G4</f>
        <v>5500</v>
      </c>
      <c r="C14" s="11">
        <f>'Calcs-1'!C5*Assumptions!$G4</f>
        <v>5665</v>
      </c>
      <c r="D14" s="11">
        <f>'Calcs-1'!D5*Assumptions!$G4</f>
        <v>5834.95</v>
      </c>
      <c r="E14" s="11">
        <f>'Calcs-1'!E5*Assumptions!$G4</f>
        <v>6009.9985</v>
      </c>
      <c r="F14" s="11">
        <f>'Calcs-1'!F5*Assumptions!$G4</f>
        <v>6190.298455</v>
      </c>
      <c r="G14" s="11">
        <f>'Calcs-1'!G5*Assumptions!$G4</f>
        <v>6376.007409</v>
      </c>
      <c r="H14" s="11">
        <f>'Calcs-1'!H5*Assumptions!$G4</f>
        <v>6567.287631</v>
      </c>
      <c r="I14" s="11">
        <f>'Calcs-1'!I5*Assumptions!$G4</f>
        <v>6764.30626</v>
      </c>
      <c r="J14" s="11">
        <f>'Calcs-1'!J5*Assumptions!$G4</f>
        <v>6967.235448</v>
      </c>
      <c r="K14" s="11">
        <f>'Calcs-1'!K5*Assumptions!$G4</f>
        <v>7176.252511</v>
      </c>
      <c r="L14" s="11">
        <f>'Calcs-1'!L5*Assumptions!$G4</f>
        <v>7391.540086</v>
      </c>
      <c r="M14" s="11">
        <f>'Calcs-1'!M5*Assumptions!$G4</f>
        <v>7613.286289</v>
      </c>
      <c r="N14" s="11">
        <f>'Calcs-1'!N5*Assumptions!$G4</f>
        <v>7841.684878</v>
      </c>
      <c r="O14" s="11">
        <f>'Calcs-1'!O5*Assumptions!$G4</f>
        <v>8076.935424</v>
      </c>
      <c r="P14" s="11">
        <f>'Calcs-1'!P5*Assumptions!$G4</f>
        <v>8319.243487</v>
      </c>
      <c r="Q14" s="11">
        <f>'Calcs-1'!Q5*Assumptions!$G4</f>
        <v>8568.820791</v>
      </c>
      <c r="R14" s="11">
        <f>'Calcs-1'!R5*Assumptions!$G4</f>
        <v>8825.885415</v>
      </c>
      <c r="S14" s="11">
        <f>'Calcs-1'!S5*Assumptions!$G4</f>
        <v>9090.661977</v>
      </c>
    </row>
    <row r="15">
      <c r="A15" s="6" t="str">
        <f t="shared" si="2"/>
        <v>Bowls</v>
      </c>
      <c r="B15" s="11">
        <f>'Calcs-1'!B6*Assumptions!$G5</f>
        <v>4050</v>
      </c>
      <c r="C15" s="11">
        <f>'Calcs-1'!C6*Assumptions!$G5</f>
        <v>4252.5</v>
      </c>
      <c r="D15" s="11">
        <f>'Calcs-1'!D6*Assumptions!$G5</f>
        <v>4465.125</v>
      </c>
      <c r="E15" s="11">
        <f>'Calcs-1'!E6*Assumptions!$G5</f>
        <v>4688.38125</v>
      </c>
      <c r="F15" s="11">
        <f>'Calcs-1'!F6*Assumptions!$G5</f>
        <v>4922.800313</v>
      </c>
      <c r="G15" s="11">
        <f>'Calcs-1'!G6*Assumptions!$G5</f>
        <v>5168.940328</v>
      </c>
      <c r="H15" s="11">
        <f>'Calcs-1'!H6*Assumptions!$G5</f>
        <v>5427.387345</v>
      </c>
      <c r="I15" s="11">
        <f>'Calcs-1'!I6*Assumptions!$G5</f>
        <v>5698.756712</v>
      </c>
      <c r="J15" s="11">
        <f>'Calcs-1'!J6*Assumptions!$G5</f>
        <v>5983.694547</v>
      </c>
      <c r="K15" s="11">
        <f>'Calcs-1'!K6*Assumptions!$G5</f>
        <v>6282.879275</v>
      </c>
      <c r="L15" s="11">
        <f>'Calcs-1'!L6*Assumptions!$G5</f>
        <v>6597.023238</v>
      </c>
      <c r="M15" s="11">
        <f>'Calcs-1'!M6*Assumptions!$G5</f>
        <v>6926.8744</v>
      </c>
      <c r="N15" s="11">
        <f>'Calcs-1'!N6*Assumptions!$G5</f>
        <v>7273.21812</v>
      </c>
      <c r="O15" s="11">
        <f>'Calcs-1'!O6*Assumptions!$G5</f>
        <v>7636.879026</v>
      </c>
      <c r="P15" s="11">
        <f>'Calcs-1'!P6*Assumptions!$G5</f>
        <v>8018.722978</v>
      </c>
      <c r="Q15" s="11">
        <f>'Calcs-1'!Q6*Assumptions!$G5</f>
        <v>8419.659127</v>
      </c>
      <c r="R15" s="11">
        <f>'Calcs-1'!R6*Assumptions!$G5</f>
        <v>8840.642083</v>
      </c>
      <c r="S15" s="11">
        <f>'Calcs-1'!S6*Assumptions!$G5</f>
        <v>9282.674187</v>
      </c>
    </row>
    <row r="16">
      <c r="A16" s="6" t="str">
        <f t="shared" si="2"/>
        <v>Plates</v>
      </c>
      <c r="B16" s="11">
        <f>'Calcs-1'!B7*Assumptions!$G6</f>
        <v>5250</v>
      </c>
      <c r="C16" s="11">
        <f>'Calcs-1'!C7*Assumptions!$G6</f>
        <v>5486.25</v>
      </c>
      <c r="D16" s="11">
        <f>'Calcs-1'!D7*Assumptions!$G6</f>
        <v>5733.13125</v>
      </c>
      <c r="E16" s="11">
        <f>'Calcs-1'!E7*Assumptions!$G6</f>
        <v>5991.122156</v>
      </c>
      <c r="F16" s="11">
        <f>'Calcs-1'!F7*Assumptions!$G6</f>
        <v>6260.722653</v>
      </c>
      <c r="G16" s="11">
        <f>'Calcs-1'!G7*Assumptions!$G6</f>
        <v>6542.455173</v>
      </c>
      <c r="H16" s="11">
        <f>'Calcs-1'!H7*Assumptions!$G6</f>
        <v>6836.865655</v>
      </c>
      <c r="I16" s="11">
        <f>'Calcs-1'!I7*Assumptions!$G6</f>
        <v>7144.52461</v>
      </c>
      <c r="J16" s="11">
        <f>'Calcs-1'!J7*Assumptions!$G6</f>
        <v>7466.028217</v>
      </c>
      <c r="K16" s="11">
        <f>'Calcs-1'!K7*Assumptions!$G6</f>
        <v>7801.999487</v>
      </c>
      <c r="L16" s="11">
        <f>'Calcs-1'!L7*Assumptions!$G6</f>
        <v>8153.089464</v>
      </c>
      <c r="M16" s="11">
        <f>'Calcs-1'!M7*Assumptions!$G6</f>
        <v>8519.97849</v>
      </c>
      <c r="N16" s="11">
        <f>'Calcs-1'!N7*Assumptions!$G6</f>
        <v>8903.377522</v>
      </c>
      <c r="O16" s="11">
        <f>'Calcs-1'!O7*Assumptions!$G6</f>
        <v>9304.029511</v>
      </c>
      <c r="P16" s="11">
        <f>'Calcs-1'!P7*Assumptions!$G6</f>
        <v>9722.710838</v>
      </c>
      <c r="Q16" s="11">
        <f>'Calcs-1'!Q7*Assumptions!$G6</f>
        <v>10160.23283</v>
      </c>
      <c r="R16" s="11">
        <f>'Calcs-1'!R7*Assumptions!$G6</f>
        <v>10617.4433</v>
      </c>
      <c r="S16" s="11">
        <f>'Calcs-1'!S7*Assumptions!$G6</f>
        <v>11095.22825</v>
      </c>
    </row>
    <row r="17">
      <c r="A17" s="6" t="str">
        <f t="shared" si="2"/>
        <v>Tumblers</v>
      </c>
      <c r="B17" s="11">
        <f>'Calcs-1'!B8*Assumptions!$G7</f>
        <v>8000</v>
      </c>
      <c r="C17" s="11">
        <f>'Calcs-1'!C8*Assumptions!$G7</f>
        <v>8280</v>
      </c>
      <c r="D17" s="11">
        <f>'Calcs-1'!D8*Assumptions!$G7</f>
        <v>8569.8</v>
      </c>
      <c r="E17" s="11">
        <f>'Calcs-1'!E8*Assumptions!$G7</f>
        <v>8869.743</v>
      </c>
      <c r="F17" s="11">
        <f>'Calcs-1'!F8*Assumptions!$G7</f>
        <v>9180.184005</v>
      </c>
      <c r="G17" s="11">
        <f>'Calcs-1'!G8*Assumptions!$G7</f>
        <v>9501.490445</v>
      </c>
      <c r="H17" s="11">
        <f>'Calcs-1'!H8*Assumptions!$G7</f>
        <v>9834.042611</v>
      </c>
      <c r="I17" s="11">
        <f>'Calcs-1'!I8*Assumptions!$G7</f>
        <v>10178.2341</v>
      </c>
      <c r="J17" s="11">
        <f>'Calcs-1'!J8*Assumptions!$G7</f>
        <v>10534.4723</v>
      </c>
      <c r="K17" s="11">
        <f>'Calcs-1'!K8*Assumptions!$G7</f>
        <v>10903.17883</v>
      </c>
      <c r="L17" s="11">
        <f>'Calcs-1'!L8*Assumptions!$G7</f>
        <v>11284.79008</v>
      </c>
      <c r="M17" s="11">
        <f>'Calcs-1'!M8*Assumptions!$G7</f>
        <v>11679.75774</v>
      </c>
      <c r="N17" s="11">
        <f>'Calcs-1'!N8*Assumptions!$G7</f>
        <v>12088.54926</v>
      </c>
      <c r="O17" s="11">
        <f>'Calcs-1'!O8*Assumptions!$G7</f>
        <v>12511.64848</v>
      </c>
      <c r="P17" s="11">
        <f>'Calcs-1'!P8*Assumptions!$G7</f>
        <v>12949.55618</v>
      </c>
      <c r="Q17" s="11">
        <f>'Calcs-1'!Q8*Assumptions!$G7</f>
        <v>13402.79065</v>
      </c>
      <c r="R17" s="11">
        <f>'Calcs-1'!R8*Assumptions!$G7</f>
        <v>13871.88832</v>
      </c>
      <c r="S17" s="11">
        <f>'Calcs-1'!S8*Assumptions!$G7</f>
        <v>14357.40441</v>
      </c>
    </row>
    <row r="18">
      <c r="A18" s="6" t="s">
        <v>41</v>
      </c>
      <c r="B18" s="11">
        <f t="shared" ref="B18:S18" si="3">SUM(B12:B17)</f>
        <v>68800</v>
      </c>
      <c r="C18" s="11">
        <f t="shared" si="3"/>
        <v>71783.75</v>
      </c>
      <c r="D18" s="11">
        <f t="shared" si="3"/>
        <v>74900.00625</v>
      </c>
      <c r="E18" s="11">
        <f t="shared" si="3"/>
        <v>78154.77491</v>
      </c>
      <c r="F18" s="11">
        <f t="shared" si="3"/>
        <v>81554.33913</v>
      </c>
      <c r="G18" s="11">
        <f t="shared" si="3"/>
        <v>85105.27203</v>
      </c>
      <c r="H18" s="11">
        <f t="shared" si="3"/>
        <v>88814.45027</v>
      </c>
      <c r="I18" s="11">
        <f t="shared" si="3"/>
        <v>92689.06826</v>
      </c>
      <c r="J18" s="11">
        <f t="shared" si="3"/>
        <v>96736.65305</v>
      </c>
      <c r="K18" s="11">
        <f t="shared" si="3"/>
        <v>100965.08</v>
      </c>
      <c r="L18" s="11">
        <f t="shared" si="3"/>
        <v>105382.5889</v>
      </c>
      <c r="M18" s="11">
        <f t="shared" si="3"/>
        <v>109997.8014</v>
      </c>
      <c r="N18" s="11">
        <f t="shared" si="3"/>
        <v>114819.7386</v>
      </c>
      <c r="O18" s="11">
        <f t="shared" si="3"/>
        <v>119857.8403</v>
      </c>
      <c r="P18" s="11">
        <f t="shared" si="3"/>
        <v>125121.984</v>
      </c>
      <c r="Q18" s="11">
        <f t="shared" si="3"/>
        <v>130622.5062</v>
      </c>
      <c r="R18" s="11">
        <f t="shared" si="3"/>
        <v>136370.2233</v>
      </c>
      <c r="S18" s="11">
        <f t="shared" si="3"/>
        <v>142376.455</v>
      </c>
    </row>
    <row r="19">
      <c r="A19" s="6"/>
      <c r="B19" s="6"/>
      <c r="C19" s="6"/>
      <c r="D19" s="6"/>
      <c r="E19" s="6"/>
      <c r="F19" s="6"/>
      <c r="G19" s="6"/>
      <c r="H19" s="6"/>
      <c r="I19" s="6"/>
      <c r="J19" s="6"/>
      <c r="K19" s="6"/>
      <c r="L19" s="6"/>
      <c r="M19" s="6"/>
      <c r="N19" s="6"/>
      <c r="O19" s="6"/>
      <c r="P19" s="6"/>
      <c r="Q19" s="6"/>
      <c r="R19" s="6"/>
      <c r="S19" s="6"/>
    </row>
    <row r="20">
      <c r="A20" s="6" t="s">
        <v>42</v>
      </c>
      <c r="B20" s="11">
        <f t="shared" ref="B20:S20" si="4">B18</f>
        <v>68800</v>
      </c>
      <c r="C20" s="11">
        <f t="shared" si="4"/>
        <v>71783.75</v>
      </c>
      <c r="D20" s="11">
        <f t="shared" si="4"/>
        <v>74900.00625</v>
      </c>
      <c r="E20" s="11">
        <f t="shared" si="4"/>
        <v>78154.77491</v>
      </c>
      <c r="F20" s="11">
        <f t="shared" si="4"/>
        <v>81554.33913</v>
      </c>
      <c r="G20" s="11">
        <f t="shared" si="4"/>
        <v>85105.27203</v>
      </c>
      <c r="H20" s="11">
        <f t="shared" si="4"/>
        <v>88814.45027</v>
      </c>
      <c r="I20" s="11">
        <f t="shared" si="4"/>
        <v>92689.06826</v>
      </c>
      <c r="J20" s="11">
        <f t="shared" si="4"/>
        <v>96736.65305</v>
      </c>
      <c r="K20" s="11">
        <f t="shared" si="4"/>
        <v>100965.08</v>
      </c>
      <c r="L20" s="11">
        <f t="shared" si="4"/>
        <v>105382.5889</v>
      </c>
      <c r="M20" s="11">
        <f t="shared" si="4"/>
        <v>109997.8014</v>
      </c>
      <c r="N20" s="11">
        <f t="shared" si="4"/>
        <v>114819.7386</v>
      </c>
      <c r="O20" s="11">
        <f t="shared" si="4"/>
        <v>119857.8403</v>
      </c>
      <c r="P20" s="11">
        <f t="shared" si="4"/>
        <v>125121.984</v>
      </c>
      <c r="Q20" s="11">
        <f t="shared" si="4"/>
        <v>130622.5062</v>
      </c>
      <c r="R20" s="11">
        <f t="shared" si="4"/>
        <v>136370.2233</v>
      </c>
      <c r="S20" s="11">
        <f t="shared" si="4"/>
        <v>142376.455</v>
      </c>
    </row>
    <row r="21">
      <c r="A21" s="6"/>
      <c r="B21" s="6"/>
      <c r="C21" s="6"/>
      <c r="D21" s="6"/>
      <c r="E21" s="6"/>
      <c r="F21" s="6"/>
      <c r="G21" s="6"/>
      <c r="H21" s="6"/>
      <c r="I21" s="6"/>
      <c r="J21" s="6"/>
      <c r="K21" s="6"/>
      <c r="L21" s="6"/>
      <c r="M21" s="6"/>
      <c r="N21" s="6"/>
      <c r="O21" s="6"/>
      <c r="P21" s="6"/>
      <c r="Q21" s="6"/>
      <c r="R21" s="6"/>
      <c r="S21" s="6"/>
    </row>
    <row r="22">
      <c r="A22" s="6" t="s">
        <v>43</v>
      </c>
      <c r="B22" s="11">
        <f t="shared" ref="B22:S22" si="5">B9-B20</f>
        <v>13750</v>
      </c>
      <c r="C22" s="11">
        <f t="shared" si="5"/>
        <v>14316.75</v>
      </c>
      <c r="D22" s="11">
        <f t="shared" si="5"/>
        <v>14907.59875</v>
      </c>
      <c r="E22" s="11">
        <f t="shared" si="5"/>
        <v>15523.59939</v>
      </c>
      <c r="F22" s="11">
        <f t="shared" si="5"/>
        <v>16165.85219</v>
      </c>
      <c r="G22" s="11">
        <f t="shared" si="5"/>
        <v>16835.50667</v>
      </c>
      <c r="H22" s="11">
        <f t="shared" si="5"/>
        <v>17533.76386</v>
      </c>
      <c r="I22" s="11">
        <f t="shared" si="5"/>
        <v>18261.87869</v>
      </c>
      <c r="J22" s="11">
        <f t="shared" si="5"/>
        <v>19021.16239</v>
      </c>
      <c r="K22" s="11">
        <f t="shared" si="5"/>
        <v>19812.98512</v>
      </c>
      <c r="L22" s="11">
        <f t="shared" si="5"/>
        <v>20638.77863</v>
      </c>
      <c r="M22" s="11">
        <f t="shared" si="5"/>
        <v>21500.03913</v>
      </c>
      <c r="N22" s="11">
        <f t="shared" si="5"/>
        <v>22398.33018</v>
      </c>
      <c r="O22" s="11">
        <f t="shared" si="5"/>
        <v>23335.28585</v>
      </c>
      <c r="P22" s="11">
        <f t="shared" si="5"/>
        <v>24312.61391</v>
      </c>
      <c r="Q22" s="11">
        <f t="shared" si="5"/>
        <v>25332.09922</v>
      </c>
      <c r="R22" s="11">
        <f t="shared" si="5"/>
        <v>26395.6073</v>
      </c>
      <c r="S22" s="11">
        <f t="shared" si="5"/>
        <v>27505.08803</v>
      </c>
    </row>
    <row r="23">
      <c r="A23" s="6"/>
      <c r="B23" s="6"/>
      <c r="C23" s="6"/>
      <c r="D23" s="6"/>
      <c r="E23" s="6"/>
      <c r="F23" s="6"/>
      <c r="G23" s="6"/>
      <c r="H23" s="6"/>
      <c r="I23" s="6"/>
      <c r="J23" s="6"/>
      <c r="K23" s="6"/>
      <c r="L23" s="6"/>
      <c r="M23" s="6"/>
      <c r="N23" s="6"/>
      <c r="O23" s="6"/>
      <c r="P23" s="6"/>
      <c r="Q23" s="6"/>
      <c r="R23" s="6"/>
      <c r="S23" s="6"/>
    </row>
    <row r="24">
      <c r="A24" s="6"/>
      <c r="B24" s="6"/>
      <c r="C24" s="6"/>
      <c r="D24" s="6"/>
      <c r="E24" s="6"/>
      <c r="F24" s="6"/>
      <c r="G24" s="6"/>
      <c r="H24" s="6"/>
      <c r="I24" s="6"/>
      <c r="J24" s="6"/>
      <c r="K24" s="6"/>
      <c r="L24" s="6"/>
      <c r="M24" s="6"/>
      <c r="N24" s="6"/>
      <c r="O24" s="6"/>
      <c r="P24" s="6"/>
      <c r="Q24" s="6"/>
      <c r="R24" s="6"/>
      <c r="S24"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18</v>
      </c>
      <c r="C1" s="6" t="s">
        <v>19</v>
      </c>
      <c r="D1" s="6" t="s">
        <v>20</v>
      </c>
      <c r="E1" s="6" t="s">
        <v>21</v>
      </c>
      <c r="F1" s="6" t="s">
        <v>22</v>
      </c>
      <c r="G1" s="6" t="s">
        <v>23</v>
      </c>
      <c r="H1" s="6" t="s">
        <v>24</v>
      </c>
      <c r="I1" s="6" t="s">
        <v>25</v>
      </c>
      <c r="J1" s="6" t="s">
        <v>26</v>
      </c>
      <c r="K1" s="6" t="s">
        <v>27</v>
      </c>
      <c r="L1" s="6" t="s">
        <v>28</v>
      </c>
      <c r="M1" s="6" t="s">
        <v>29</v>
      </c>
      <c r="N1" s="6" t="s">
        <v>30</v>
      </c>
      <c r="O1" s="6" t="s">
        <v>31</v>
      </c>
      <c r="P1" s="6" t="s">
        <v>32</v>
      </c>
      <c r="Q1" s="6" t="s">
        <v>33</v>
      </c>
      <c r="R1" s="6" t="s">
        <v>34</v>
      </c>
      <c r="S1" s="6" t="s">
        <v>35</v>
      </c>
    </row>
    <row r="2">
      <c r="A2" s="6" t="s">
        <v>44</v>
      </c>
      <c r="B2" s="6"/>
      <c r="C2" s="6"/>
      <c r="D2" s="6"/>
      <c r="E2" s="6"/>
      <c r="F2" s="6"/>
      <c r="G2" s="6"/>
      <c r="H2" s="6"/>
      <c r="I2" s="6"/>
      <c r="J2" s="6"/>
      <c r="K2" s="6"/>
      <c r="L2" s="6"/>
      <c r="M2" s="6"/>
      <c r="N2" s="6"/>
      <c r="O2" s="6"/>
      <c r="P2" s="6"/>
      <c r="Q2" s="6"/>
      <c r="R2" s="6"/>
      <c r="S2" s="6"/>
    </row>
    <row r="3">
      <c r="A3" s="6" t="str">
        <f>Assumptions!A2</f>
        <v>Bottles</v>
      </c>
      <c r="B3" s="11">
        <f>'Calcs-1'!B11*Assumptions!$G2</f>
        <v>28600</v>
      </c>
      <c r="C3" s="11">
        <f>'Calcs-1'!C11*Assumptions!$G2</f>
        <v>29887</v>
      </c>
      <c r="D3" s="11">
        <f>'Calcs-1'!D11*Assumptions!$G2</f>
        <v>31231.915</v>
      </c>
      <c r="E3" s="11">
        <f>'Calcs-1'!E11*Assumptions!$G2</f>
        <v>32637.35118</v>
      </c>
      <c r="F3" s="11">
        <f>'Calcs-1'!F11*Assumptions!$G2</f>
        <v>34106.03198</v>
      </c>
      <c r="G3" s="11">
        <f>'Calcs-1'!G11*Assumptions!$G2</f>
        <v>35640.80342</v>
      </c>
      <c r="H3" s="11">
        <f>'Calcs-1'!H11*Assumptions!$G2</f>
        <v>37244.63957</v>
      </c>
      <c r="I3" s="11">
        <f>'Calcs-1'!I11*Assumptions!$G2</f>
        <v>38920.64835</v>
      </c>
      <c r="J3" s="11">
        <f>'Calcs-1'!J11*Assumptions!$G2</f>
        <v>40672.07753</v>
      </c>
      <c r="K3" s="11">
        <f>'Calcs-1'!K11*Assumptions!$G2</f>
        <v>42502.32102</v>
      </c>
      <c r="L3" s="11">
        <f>'Calcs-1'!L11*Assumptions!$G2</f>
        <v>44414.92546</v>
      </c>
      <c r="M3" s="11">
        <f>'Calcs-1'!M11*Assumptions!$G2</f>
        <v>46413.59711</v>
      </c>
      <c r="N3" s="11">
        <f>'Calcs-1'!N11*Assumptions!$G2</f>
        <v>48502.20898</v>
      </c>
      <c r="O3" s="11">
        <f>'Calcs-1'!O11*Assumptions!$G2</f>
        <v>50684.80838</v>
      </c>
      <c r="P3" s="11">
        <f>'Calcs-1'!P11*Assumptions!$G2</f>
        <v>52965.62476</v>
      </c>
      <c r="Q3" s="11">
        <f>'Calcs-1'!Q11*Assumptions!$G2</f>
        <v>55349.07787</v>
      </c>
      <c r="R3" s="11">
        <f>'Calcs-1'!R11*Assumptions!$G2</f>
        <v>57839.78638</v>
      </c>
      <c r="S3" s="11">
        <f>'Calcs-1'!S11*Assumptions!$G2</f>
        <v>60442.57676</v>
      </c>
    </row>
    <row r="4">
      <c r="A4" s="6" t="str">
        <f>Assumptions!A3</f>
        <v>Tiffins</v>
      </c>
      <c r="B4" s="11">
        <f>'Calcs-1'!B12*Assumptions!$G3</f>
        <v>26000</v>
      </c>
      <c r="C4" s="11">
        <f>'Calcs-1'!C12*Assumptions!$G3</f>
        <v>26780</v>
      </c>
      <c r="D4" s="11">
        <f>'Calcs-1'!D12*Assumptions!$G3</f>
        <v>27583.4</v>
      </c>
      <c r="E4" s="11">
        <f>'Calcs-1'!E12*Assumptions!$G3</f>
        <v>28410.902</v>
      </c>
      <c r="F4" s="11">
        <f>'Calcs-1'!F12*Assumptions!$G3</f>
        <v>29263.22906</v>
      </c>
      <c r="G4" s="11">
        <f>'Calcs-1'!G12*Assumptions!$G3</f>
        <v>30141.12593</v>
      </c>
      <c r="H4" s="11">
        <f>'Calcs-1'!H12*Assumptions!$G3</f>
        <v>31045.35971</v>
      </c>
      <c r="I4" s="11">
        <f>'Calcs-1'!I12*Assumptions!$G3</f>
        <v>31976.7205</v>
      </c>
      <c r="J4" s="11">
        <f>'Calcs-1'!J12*Assumptions!$G3</f>
        <v>32936.02212</v>
      </c>
      <c r="K4" s="11">
        <f>'Calcs-1'!K12*Assumptions!$G3</f>
        <v>33924.10278</v>
      </c>
      <c r="L4" s="11">
        <f>'Calcs-1'!L12*Assumptions!$G3</f>
        <v>34941.82586</v>
      </c>
      <c r="M4" s="11">
        <f>'Calcs-1'!M12*Assumptions!$G3</f>
        <v>35990.08064</v>
      </c>
      <c r="N4" s="11">
        <f>'Calcs-1'!N12*Assumptions!$G3</f>
        <v>37069.78306</v>
      </c>
      <c r="O4" s="11">
        <f>'Calcs-1'!O12*Assumptions!$G3</f>
        <v>38181.87655</v>
      </c>
      <c r="P4" s="11">
        <f>'Calcs-1'!P12*Assumptions!$G3</f>
        <v>39327.33285</v>
      </c>
      <c r="Q4" s="11">
        <f>'Calcs-1'!Q12*Assumptions!$G3</f>
        <v>40507.15283</v>
      </c>
      <c r="R4" s="11">
        <f>'Calcs-1'!R12*Assumptions!$G3</f>
        <v>41722.36742</v>
      </c>
      <c r="S4" s="11">
        <f>'Calcs-1'!S12*Assumptions!$G3</f>
        <v>42974.03844</v>
      </c>
    </row>
    <row r="5">
      <c r="A5" s="6" t="str">
        <f>Assumptions!A4</f>
        <v>Jars</v>
      </c>
      <c r="B5" s="11">
        <f>'Calcs-1'!B13*Assumptions!$G4</f>
        <v>5500</v>
      </c>
      <c r="C5" s="11">
        <f>'Calcs-1'!C13*Assumptions!$G4</f>
        <v>5720</v>
      </c>
      <c r="D5" s="11">
        <f>'Calcs-1'!D13*Assumptions!$G4</f>
        <v>5948.8</v>
      </c>
      <c r="E5" s="11">
        <f>'Calcs-1'!E13*Assumptions!$G4</f>
        <v>6186.752</v>
      </c>
      <c r="F5" s="11">
        <f>'Calcs-1'!F13*Assumptions!$G4</f>
        <v>6434.22208</v>
      </c>
      <c r="G5" s="11">
        <f>'Calcs-1'!G13*Assumptions!$G4</f>
        <v>6691.590963</v>
      </c>
      <c r="H5" s="11">
        <f>'Calcs-1'!H13*Assumptions!$G4</f>
        <v>6959.254602</v>
      </c>
      <c r="I5" s="11">
        <f>'Calcs-1'!I13*Assumptions!$G4</f>
        <v>7237.624786</v>
      </c>
      <c r="J5" s="11">
        <f>'Calcs-1'!J13*Assumptions!$G4</f>
        <v>7527.129777</v>
      </c>
      <c r="K5" s="11">
        <f>'Calcs-1'!K13*Assumptions!$G4</f>
        <v>7828.214968</v>
      </c>
      <c r="L5" s="11">
        <f>'Calcs-1'!L13*Assumptions!$G4</f>
        <v>8141.343567</v>
      </c>
      <c r="M5" s="11">
        <f>'Calcs-1'!M13*Assumptions!$G4</f>
        <v>8466.99731</v>
      </c>
      <c r="N5" s="11">
        <f>'Calcs-1'!N13*Assumptions!$G4</f>
        <v>8805.677202</v>
      </c>
      <c r="O5" s="11">
        <f>'Calcs-1'!O13*Assumptions!$G4</f>
        <v>9157.90429</v>
      </c>
      <c r="P5" s="11">
        <f>'Calcs-1'!P13*Assumptions!$G4</f>
        <v>9524.220462</v>
      </c>
      <c r="Q5" s="11">
        <f>'Calcs-1'!Q13*Assumptions!$G4</f>
        <v>9905.18928</v>
      </c>
      <c r="R5" s="11">
        <f>'Calcs-1'!R13*Assumptions!$G4</f>
        <v>10301.39685</v>
      </c>
      <c r="S5" s="11">
        <f>'Calcs-1'!S13*Assumptions!$G4</f>
        <v>10713.45273</v>
      </c>
    </row>
    <row r="6">
      <c r="A6" s="6" t="str">
        <f>Assumptions!A5</f>
        <v>Bowls</v>
      </c>
      <c r="B6" s="11">
        <f>'Calcs-1'!B14*Assumptions!$G5</f>
        <v>4500</v>
      </c>
      <c r="C6" s="11">
        <f>'Calcs-1'!C14*Assumptions!$G5</f>
        <v>4702.5</v>
      </c>
      <c r="D6" s="11">
        <f>'Calcs-1'!D14*Assumptions!$G5</f>
        <v>4914.1125</v>
      </c>
      <c r="E6" s="11">
        <f>'Calcs-1'!E14*Assumptions!$G5</f>
        <v>5135.247563</v>
      </c>
      <c r="F6" s="11">
        <f>'Calcs-1'!F14*Assumptions!$G5</f>
        <v>5366.333703</v>
      </c>
      <c r="G6" s="11">
        <f>'Calcs-1'!G14*Assumptions!$G5</f>
        <v>5607.818719</v>
      </c>
      <c r="H6" s="11">
        <f>'Calcs-1'!H14*Assumptions!$G5</f>
        <v>5860.170562</v>
      </c>
      <c r="I6" s="11">
        <f>'Calcs-1'!I14*Assumptions!$G5</f>
        <v>6123.878237</v>
      </c>
      <c r="J6" s="11">
        <f>'Calcs-1'!J14*Assumptions!$G5</f>
        <v>6399.452758</v>
      </c>
      <c r="K6" s="11">
        <f>'Calcs-1'!K14*Assumptions!$G5</f>
        <v>6687.428132</v>
      </c>
      <c r="L6" s="11">
        <f>'Calcs-1'!L14*Assumptions!$G5</f>
        <v>6988.362398</v>
      </c>
      <c r="M6" s="11">
        <f>'Calcs-1'!M14*Assumptions!$G5</f>
        <v>7302.838706</v>
      </c>
      <c r="N6" s="11">
        <f>'Calcs-1'!N14*Assumptions!$G5</f>
        <v>7631.466447</v>
      </c>
      <c r="O6" s="11">
        <f>'Calcs-1'!O14*Assumptions!$G5</f>
        <v>7974.882438</v>
      </c>
      <c r="P6" s="11">
        <f>'Calcs-1'!P14*Assumptions!$G5</f>
        <v>8333.752147</v>
      </c>
      <c r="Q6" s="11">
        <f>'Calcs-1'!Q14*Assumptions!$G5</f>
        <v>8708.770994</v>
      </c>
      <c r="R6" s="11">
        <f>'Calcs-1'!R14*Assumptions!$G5</f>
        <v>9100.665689</v>
      </c>
      <c r="S6" s="11">
        <f>'Calcs-1'!S14*Assumptions!$G5</f>
        <v>9510.195645</v>
      </c>
    </row>
    <row r="7">
      <c r="A7" s="6" t="str">
        <f>Assumptions!A6</f>
        <v>Plates</v>
      </c>
      <c r="B7" s="11">
        <f>'Calcs-1'!B15*Assumptions!$G6</f>
        <v>5950</v>
      </c>
      <c r="C7" s="11">
        <f>'Calcs-1'!C15*Assumptions!$G6</f>
        <v>6188</v>
      </c>
      <c r="D7" s="11">
        <f>'Calcs-1'!D15*Assumptions!$G6</f>
        <v>6435.52</v>
      </c>
      <c r="E7" s="11">
        <f>'Calcs-1'!E15*Assumptions!$G6</f>
        <v>6692.9408</v>
      </c>
      <c r="F7" s="11">
        <f>'Calcs-1'!F15*Assumptions!$G6</f>
        <v>6960.658432</v>
      </c>
      <c r="G7" s="11">
        <f>'Calcs-1'!G15*Assumptions!$G6</f>
        <v>7239.084769</v>
      </c>
      <c r="H7" s="11">
        <f>'Calcs-1'!H15*Assumptions!$G6</f>
        <v>7528.64816</v>
      </c>
      <c r="I7" s="11">
        <f>'Calcs-1'!I15*Assumptions!$G6</f>
        <v>7829.794086</v>
      </c>
      <c r="J7" s="11">
        <f>'Calcs-1'!J15*Assumptions!$G6</f>
        <v>8142.98585</v>
      </c>
      <c r="K7" s="11">
        <f>'Calcs-1'!K15*Assumptions!$G6</f>
        <v>8468.705284</v>
      </c>
      <c r="L7" s="11">
        <f>'Calcs-1'!L15*Assumptions!$G6</f>
        <v>8807.453495</v>
      </c>
      <c r="M7" s="11">
        <f>'Calcs-1'!M15*Assumptions!$G6</f>
        <v>9159.751635</v>
      </c>
      <c r="N7" s="11">
        <f>'Calcs-1'!N15*Assumptions!$G6</f>
        <v>9526.1417</v>
      </c>
      <c r="O7" s="11">
        <f>'Calcs-1'!O15*Assumptions!$G6</f>
        <v>9907.187368</v>
      </c>
      <c r="P7" s="11">
        <f>'Calcs-1'!P15*Assumptions!$G6</f>
        <v>10303.47486</v>
      </c>
      <c r="Q7" s="11">
        <f>'Calcs-1'!Q15*Assumptions!$G6</f>
        <v>10715.61386</v>
      </c>
      <c r="R7" s="11">
        <f>'Calcs-1'!R15*Assumptions!$G6</f>
        <v>11144.23841</v>
      </c>
      <c r="S7" s="11">
        <f>'Calcs-1'!S15*Assumptions!$G6</f>
        <v>11590.00795</v>
      </c>
    </row>
    <row r="8">
      <c r="A8" s="6" t="str">
        <f>Assumptions!A7</f>
        <v>Tumblers</v>
      </c>
      <c r="B8" s="11">
        <f>'Calcs-1'!B16*Assumptions!$G7</f>
        <v>8000</v>
      </c>
      <c r="C8" s="11">
        <f>'Calcs-1'!C16*Assumptions!$G7</f>
        <v>8400</v>
      </c>
      <c r="D8" s="11">
        <f>'Calcs-1'!D16*Assumptions!$G7</f>
        <v>8820</v>
      </c>
      <c r="E8" s="11">
        <f>'Calcs-1'!E16*Assumptions!$G7</f>
        <v>9261</v>
      </c>
      <c r="F8" s="11">
        <f>'Calcs-1'!F16*Assumptions!$G7</f>
        <v>9724.05</v>
      </c>
      <c r="G8" s="11">
        <f>'Calcs-1'!G16*Assumptions!$G7</f>
        <v>10210.2525</v>
      </c>
      <c r="H8" s="11">
        <f>'Calcs-1'!H16*Assumptions!$G7</f>
        <v>10720.76513</v>
      </c>
      <c r="I8" s="11">
        <f>'Calcs-1'!I16*Assumptions!$G7</f>
        <v>11256.80338</v>
      </c>
      <c r="J8" s="11">
        <f>'Calcs-1'!J16*Assumptions!$G7</f>
        <v>11819.64355</v>
      </c>
      <c r="K8" s="11">
        <f>'Calcs-1'!K16*Assumptions!$G7</f>
        <v>12410.62573</v>
      </c>
      <c r="L8" s="11">
        <f>'Calcs-1'!L16*Assumptions!$G7</f>
        <v>13031.15701</v>
      </c>
      <c r="M8" s="11">
        <f>'Calcs-1'!M16*Assumptions!$G7</f>
        <v>13682.71486</v>
      </c>
      <c r="N8" s="11">
        <f>'Calcs-1'!N16*Assumptions!$G7</f>
        <v>14366.85061</v>
      </c>
      <c r="O8" s="11">
        <f>'Calcs-1'!O16*Assumptions!$G7</f>
        <v>15085.19314</v>
      </c>
      <c r="P8" s="11">
        <f>'Calcs-1'!P16*Assumptions!$G7</f>
        <v>15839.4528</v>
      </c>
      <c r="Q8" s="11">
        <f>'Calcs-1'!Q16*Assumptions!$G7</f>
        <v>16631.42544</v>
      </c>
      <c r="R8" s="11">
        <f>'Calcs-1'!R16*Assumptions!$G7</f>
        <v>17462.99671</v>
      </c>
      <c r="S8" s="11">
        <f>'Calcs-1'!S16*Assumptions!$G7</f>
        <v>18336.14654</v>
      </c>
    </row>
    <row r="9">
      <c r="A9" s="6" t="s">
        <v>45</v>
      </c>
      <c r="B9" s="11">
        <f t="shared" ref="B9:S9" si="1">SUM(B3:B8)</f>
        <v>78550</v>
      </c>
      <c r="C9" s="11">
        <f t="shared" si="1"/>
        <v>81677.5</v>
      </c>
      <c r="D9" s="11">
        <f t="shared" si="1"/>
        <v>84933.7475</v>
      </c>
      <c r="E9" s="11">
        <f t="shared" si="1"/>
        <v>88324.19354</v>
      </c>
      <c r="F9" s="11">
        <f t="shared" si="1"/>
        <v>91854.52525</v>
      </c>
      <c r="G9" s="11">
        <f t="shared" si="1"/>
        <v>95530.6763</v>
      </c>
      <c r="H9" s="11">
        <f t="shared" si="1"/>
        <v>99358.83773</v>
      </c>
      <c r="I9" s="11">
        <f t="shared" si="1"/>
        <v>103345.4693</v>
      </c>
      <c r="J9" s="11">
        <f t="shared" si="1"/>
        <v>107497.3116</v>
      </c>
      <c r="K9" s="11">
        <f t="shared" si="1"/>
        <v>111821.3979</v>
      </c>
      <c r="L9" s="11">
        <f t="shared" si="1"/>
        <v>116325.0678</v>
      </c>
      <c r="M9" s="11">
        <f t="shared" si="1"/>
        <v>121015.9803</v>
      </c>
      <c r="N9" s="11">
        <f t="shared" si="1"/>
        <v>125902.128</v>
      </c>
      <c r="O9" s="11">
        <f t="shared" si="1"/>
        <v>130991.8522</v>
      </c>
      <c r="P9" s="11">
        <f t="shared" si="1"/>
        <v>136293.8579</v>
      </c>
      <c r="Q9" s="11">
        <f t="shared" si="1"/>
        <v>141817.2303</v>
      </c>
      <c r="R9" s="11">
        <f t="shared" si="1"/>
        <v>147571.4515</v>
      </c>
      <c r="S9" s="11">
        <f t="shared" si="1"/>
        <v>153566.4181</v>
      </c>
    </row>
    <row r="10">
      <c r="A10" s="6"/>
      <c r="B10" s="6"/>
      <c r="C10" s="6"/>
      <c r="D10" s="6"/>
      <c r="E10" s="6"/>
      <c r="F10" s="6"/>
      <c r="G10" s="6"/>
      <c r="H10" s="6"/>
      <c r="I10" s="6"/>
      <c r="J10" s="6"/>
      <c r="K10" s="6"/>
      <c r="L10" s="6"/>
      <c r="M10" s="6"/>
      <c r="N10" s="6"/>
      <c r="O10" s="6"/>
      <c r="P10" s="6"/>
      <c r="Q10" s="6"/>
      <c r="R10" s="6"/>
      <c r="S10" s="6"/>
    </row>
    <row r="11">
      <c r="A11" s="6" t="s">
        <v>46</v>
      </c>
      <c r="B11" s="6"/>
      <c r="C11" s="6"/>
      <c r="D11" s="6"/>
      <c r="E11" s="6"/>
      <c r="F11" s="6"/>
      <c r="G11" s="6"/>
      <c r="H11" s="6"/>
      <c r="I11" s="6"/>
      <c r="J11" s="6"/>
      <c r="K11" s="6"/>
      <c r="L11" s="6"/>
      <c r="M11" s="6"/>
      <c r="N11" s="6"/>
      <c r="O11" s="6"/>
      <c r="P11" s="6"/>
      <c r="Q11" s="6"/>
      <c r="R11" s="6"/>
      <c r="S11" s="6"/>
    </row>
    <row r="12">
      <c r="A12" s="6" t="str">
        <f t="shared" ref="A12:A17" si="3">A3</f>
        <v>Bottles</v>
      </c>
      <c r="B12" s="7">
        <v>0.0</v>
      </c>
      <c r="C12" s="11">
        <f t="shared" ref="C12:S12" si="2">B3</f>
        <v>28600</v>
      </c>
      <c r="D12" s="11">
        <f t="shared" si="2"/>
        <v>29887</v>
      </c>
      <c r="E12" s="11">
        <f t="shared" si="2"/>
        <v>31231.915</v>
      </c>
      <c r="F12" s="11">
        <f t="shared" si="2"/>
        <v>32637.35118</v>
      </c>
      <c r="G12" s="11">
        <f t="shared" si="2"/>
        <v>34106.03198</v>
      </c>
      <c r="H12" s="11">
        <f t="shared" si="2"/>
        <v>35640.80342</v>
      </c>
      <c r="I12" s="11">
        <f t="shared" si="2"/>
        <v>37244.63957</v>
      </c>
      <c r="J12" s="11">
        <f t="shared" si="2"/>
        <v>38920.64835</v>
      </c>
      <c r="K12" s="11">
        <f t="shared" si="2"/>
        <v>40672.07753</v>
      </c>
      <c r="L12" s="11">
        <f t="shared" si="2"/>
        <v>42502.32102</v>
      </c>
      <c r="M12" s="11">
        <f t="shared" si="2"/>
        <v>44414.92546</v>
      </c>
      <c r="N12" s="11">
        <f t="shared" si="2"/>
        <v>46413.59711</v>
      </c>
      <c r="O12" s="11">
        <f t="shared" si="2"/>
        <v>48502.20898</v>
      </c>
      <c r="P12" s="11">
        <f t="shared" si="2"/>
        <v>50684.80838</v>
      </c>
      <c r="Q12" s="11">
        <f t="shared" si="2"/>
        <v>52965.62476</v>
      </c>
      <c r="R12" s="11">
        <f t="shared" si="2"/>
        <v>55349.07787</v>
      </c>
      <c r="S12" s="11">
        <f t="shared" si="2"/>
        <v>57839.78638</v>
      </c>
    </row>
    <row r="13">
      <c r="A13" s="6" t="str">
        <f t="shared" si="3"/>
        <v>Tiffins</v>
      </c>
      <c r="B13" s="7">
        <v>0.0</v>
      </c>
      <c r="C13" s="7">
        <v>0.0</v>
      </c>
      <c r="D13" s="11">
        <f t="shared" ref="D13:S13" si="4">B4</f>
        <v>26000</v>
      </c>
      <c r="E13" s="11">
        <f t="shared" si="4"/>
        <v>26780</v>
      </c>
      <c r="F13" s="11">
        <f t="shared" si="4"/>
        <v>27583.4</v>
      </c>
      <c r="G13" s="11">
        <f t="shared" si="4"/>
        <v>28410.902</v>
      </c>
      <c r="H13" s="11">
        <f t="shared" si="4"/>
        <v>29263.22906</v>
      </c>
      <c r="I13" s="11">
        <f t="shared" si="4"/>
        <v>30141.12593</v>
      </c>
      <c r="J13" s="11">
        <f t="shared" si="4"/>
        <v>31045.35971</v>
      </c>
      <c r="K13" s="11">
        <f t="shared" si="4"/>
        <v>31976.7205</v>
      </c>
      <c r="L13" s="11">
        <f t="shared" si="4"/>
        <v>32936.02212</v>
      </c>
      <c r="M13" s="11">
        <f t="shared" si="4"/>
        <v>33924.10278</v>
      </c>
      <c r="N13" s="11">
        <f t="shared" si="4"/>
        <v>34941.82586</v>
      </c>
      <c r="O13" s="11">
        <f t="shared" si="4"/>
        <v>35990.08064</v>
      </c>
      <c r="P13" s="11">
        <f t="shared" si="4"/>
        <v>37069.78306</v>
      </c>
      <c r="Q13" s="11">
        <f t="shared" si="4"/>
        <v>38181.87655</v>
      </c>
      <c r="R13" s="11">
        <f t="shared" si="4"/>
        <v>39327.33285</v>
      </c>
      <c r="S13" s="11">
        <f t="shared" si="4"/>
        <v>40507.15283</v>
      </c>
    </row>
    <row r="14">
      <c r="A14" s="6" t="str">
        <f t="shared" si="3"/>
        <v>Jars</v>
      </c>
      <c r="B14" s="7">
        <v>0.0</v>
      </c>
      <c r="C14" s="7">
        <v>0.0</v>
      </c>
      <c r="D14" s="11">
        <f t="shared" ref="D14:S14" si="5">B5</f>
        <v>5500</v>
      </c>
      <c r="E14" s="11">
        <f t="shared" si="5"/>
        <v>5720</v>
      </c>
      <c r="F14" s="11">
        <f t="shared" si="5"/>
        <v>5948.8</v>
      </c>
      <c r="G14" s="11">
        <f t="shared" si="5"/>
        <v>6186.752</v>
      </c>
      <c r="H14" s="11">
        <f t="shared" si="5"/>
        <v>6434.22208</v>
      </c>
      <c r="I14" s="11">
        <f t="shared" si="5"/>
        <v>6691.590963</v>
      </c>
      <c r="J14" s="11">
        <f t="shared" si="5"/>
        <v>6959.254602</v>
      </c>
      <c r="K14" s="11">
        <f t="shared" si="5"/>
        <v>7237.624786</v>
      </c>
      <c r="L14" s="11">
        <f t="shared" si="5"/>
        <v>7527.129777</v>
      </c>
      <c r="M14" s="11">
        <f t="shared" si="5"/>
        <v>7828.214968</v>
      </c>
      <c r="N14" s="11">
        <f t="shared" si="5"/>
        <v>8141.343567</v>
      </c>
      <c r="O14" s="11">
        <f t="shared" si="5"/>
        <v>8466.99731</v>
      </c>
      <c r="P14" s="11">
        <f t="shared" si="5"/>
        <v>8805.677202</v>
      </c>
      <c r="Q14" s="11">
        <f t="shared" si="5"/>
        <v>9157.90429</v>
      </c>
      <c r="R14" s="11">
        <f t="shared" si="5"/>
        <v>9524.220462</v>
      </c>
      <c r="S14" s="11">
        <f t="shared" si="5"/>
        <v>9905.18928</v>
      </c>
    </row>
    <row r="15">
      <c r="A15" s="6" t="str">
        <f t="shared" si="3"/>
        <v>Bowls</v>
      </c>
      <c r="B15" s="11">
        <f t="shared" ref="B15:S15" si="6">B6</f>
        <v>4500</v>
      </c>
      <c r="C15" s="11">
        <f t="shared" si="6"/>
        <v>4702.5</v>
      </c>
      <c r="D15" s="11">
        <f t="shared" si="6"/>
        <v>4914.1125</v>
      </c>
      <c r="E15" s="11">
        <f t="shared" si="6"/>
        <v>5135.247563</v>
      </c>
      <c r="F15" s="11">
        <f t="shared" si="6"/>
        <v>5366.333703</v>
      </c>
      <c r="G15" s="11">
        <f t="shared" si="6"/>
        <v>5607.818719</v>
      </c>
      <c r="H15" s="11">
        <f t="shared" si="6"/>
        <v>5860.170562</v>
      </c>
      <c r="I15" s="11">
        <f t="shared" si="6"/>
        <v>6123.878237</v>
      </c>
      <c r="J15" s="11">
        <f t="shared" si="6"/>
        <v>6399.452758</v>
      </c>
      <c r="K15" s="11">
        <f t="shared" si="6"/>
        <v>6687.428132</v>
      </c>
      <c r="L15" s="11">
        <f t="shared" si="6"/>
        <v>6988.362398</v>
      </c>
      <c r="M15" s="11">
        <f t="shared" si="6"/>
        <v>7302.838706</v>
      </c>
      <c r="N15" s="11">
        <f t="shared" si="6"/>
        <v>7631.466447</v>
      </c>
      <c r="O15" s="11">
        <f t="shared" si="6"/>
        <v>7974.882438</v>
      </c>
      <c r="P15" s="11">
        <f t="shared" si="6"/>
        <v>8333.752147</v>
      </c>
      <c r="Q15" s="11">
        <f t="shared" si="6"/>
        <v>8708.770994</v>
      </c>
      <c r="R15" s="11">
        <f t="shared" si="6"/>
        <v>9100.665689</v>
      </c>
      <c r="S15" s="11">
        <f t="shared" si="6"/>
        <v>9510.195645</v>
      </c>
    </row>
    <row r="16">
      <c r="A16" s="6" t="str">
        <f t="shared" si="3"/>
        <v>Plates</v>
      </c>
      <c r="B16" s="11">
        <f t="shared" ref="B16:S16" si="7">B7</f>
        <v>5950</v>
      </c>
      <c r="C16" s="11">
        <f t="shared" si="7"/>
        <v>6188</v>
      </c>
      <c r="D16" s="11">
        <f t="shared" si="7"/>
        <v>6435.52</v>
      </c>
      <c r="E16" s="11">
        <f t="shared" si="7"/>
        <v>6692.9408</v>
      </c>
      <c r="F16" s="11">
        <f t="shared" si="7"/>
        <v>6960.658432</v>
      </c>
      <c r="G16" s="11">
        <f t="shared" si="7"/>
        <v>7239.084769</v>
      </c>
      <c r="H16" s="11">
        <f t="shared" si="7"/>
        <v>7528.64816</v>
      </c>
      <c r="I16" s="11">
        <f t="shared" si="7"/>
        <v>7829.794086</v>
      </c>
      <c r="J16" s="11">
        <f t="shared" si="7"/>
        <v>8142.98585</v>
      </c>
      <c r="K16" s="11">
        <f t="shared" si="7"/>
        <v>8468.705284</v>
      </c>
      <c r="L16" s="11">
        <f t="shared" si="7"/>
        <v>8807.453495</v>
      </c>
      <c r="M16" s="11">
        <f t="shared" si="7"/>
        <v>9159.751635</v>
      </c>
      <c r="N16" s="11">
        <f t="shared" si="7"/>
        <v>9526.1417</v>
      </c>
      <c r="O16" s="11">
        <f t="shared" si="7"/>
        <v>9907.187368</v>
      </c>
      <c r="P16" s="11">
        <f t="shared" si="7"/>
        <v>10303.47486</v>
      </c>
      <c r="Q16" s="11">
        <f t="shared" si="7"/>
        <v>10715.61386</v>
      </c>
      <c r="R16" s="11">
        <f t="shared" si="7"/>
        <v>11144.23841</v>
      </c>
      <c r="S16" s="11">
        <f t="shared" si="7"/>
        <v>11590.00795</v>
      </c>
    </row>
    <row r="17">
      <c r="A17" s="6" t="str">
        <f t="shared" si="3"/>
        <v>Tumblers</v>
      </c>
      <c r="B17" s="7">
        <v>0.0</v>
      </c>
      <c r="C17" s="7">
        <v>0.0</v>
      </c>
      <c r="D17" s="7">
        <v>0.0</v>
      </c>
      <c r="E17" s="11">
        <f t="shared" ref="E17:S17" si="8">B8</f>
        <v>8000</v>
      </c>
      <c r="F17" s="11">
        <f t="shared" si="8"/>
        <v>8400</v>
      </c>
      <c r="G17" s="11">
        <f t="shared" si="8"/>
        <v>8820</v>
      </c>
      <c r="H17" s="11">
        <f t="shared" si="8"/>
        <v>9261</v>
      </c>
      <c r="I17" s="11">
        <f t="shared" si="8"/>
        <v>9724.05</v>
      </c>
      <c r="J17" s="11">
        <f t="shared" si="8"/>
        <v>10210.2525</v>
      </c>
      <c r="K17" s="11">
        <f t="shared" si="8"/>
        <v>10720.76513</v>
      </c>
      <c r="L17" s="11">
        <f t="shared" si="8"/>
        <v>11256.80338</v>
      </c>
      <c r="M17" s="11">
        <f t="shared" si="8"/>
        <v>11819.64355</v>
      </c>
      <c r="N17" s="11">
        <f t="shared" si="8"/>
        <v>12410.62573</v>
      </c>
      <c r="O17" s="11">
        <f t="shared" si="8"/>
        <v>13031.15701</v>
      </c>
      <c r="P17" s="11">
        <f t="shared" si="8"/>
        <v>13682.71486</v>
      </c>
      <c r="Q17" s="11">
        <f t="shared" si="8"/>
        <v>14366.85061</v>
      </c>
      <c r="R17" s="11">
        <f t="shared" si="8"/>
        <v>15085.19314</v>
      </c>
      <c r="S17" s="11">
        <f t="shared" si="8"/>
        <v>15839.4528</v>
      </c>
    </row>
    <row r="18">
      <c r="A18" s="6" t="s">
        <v>47</v>
      </c>
      <c r="B18" s="11">
        <f t="shared" ref="B18:S18" si="9">SUM(B12:B17)</f>
        <v>10450</v>
      </c>
      <c r="C18" s="11">
        <f t="shared" si="9"/>
        <v>39490.5</v>
      </c>
      <c r="D18" s="11">
        <f t="shared" si="9"/>
        <v>72736.6325</v>
      </c>
      <c r="E18" s="11">
        <f t="shared" si="9"/>
        <v>83560.10336</v>
      </c>
      <c r="F18" s="11">
        <f t="shared" si="9"/>
        <v>86896.54331</v>
      </c>
      <c r="G18" s="11">
        <f t="shared" si="9"/>
        <v>90370.58947</v>
      </c>
      <c r="H18" s="11">
        <f t="shared" si="9"/>
        <v>93988.07328</v>
      </c>
      <c r="I18" s="11">
        <f t="shared" si="9"/>
        <v>97755.07879</v>
      </c>
      <c r="J18" s="11">
        <f t="shared" si="9"/>
        <v>101677.9538</v>
      </c>
      <c r="K18" s="11">
        <f t="shared" si="9"/>
        <v>105763.3214</v>
      </c>
      <c r="L18" s="11">
        <f t="shared" si="9"/>
        <v>110018.0922</v>
      </c>
      <c r="M18" s="11">
        <f t="shared" si="9"/>
        <v>114449.4771</v>
      </c>
      <c r="N18" s="11">
        <f t="shared" si="9"/>
        <v>119065.0004</v>
      </c>
      <c r="O18" s="11">
        <f t="shared" si="9"/>
        <v>123872.5137</v>
      </c>
      <c r="P18" s="11">
        <f t="shared" si="9"/>
        <v>128880.2105</v>
      </c>
      <c r="Q18" s="11">
        <f t="shared" si="9"/>
        <v>134096.6411</v>
      </c>
      <c r="R18" s="11">
        <f t="shared" si="9"/>
        <v>139530.7284</v>
      </c>
      <c r="S18" s="11">
        <f t="shared" si="9"/>
        <v>145191.7849</v>
      </c>
    </row>
    <row r="19">
      <c r="A19" s="6"/>
      <c r="B19" s="6"/>
      <c r="C19" s="6"/>
      <c r="D19" s="6"/>
      <c r="E19" s="6"/>
      <c r="F19" s="6"/>
      <c r="G19" s="6"/>
      <c r="H19" s="6"/>
      <c r="I19" s="6"/>
      <c r="J19" s="6"/>
      <c r="K19" s="6"/>
      <c r="L19" s="6"/>
      <c r="M19" s="6"/>
      <c r="N19" s="6"/>
      <c r="O19" s="6"/>
      <c r="P19" s="6"/>
      <c r="Q19" s="6"/>
      <c r="R19" s="6"/>
      <c r="S19" s="6"/>
    </row>
    <row r="20">
      <c r="A20" s="6" t="s">
        <v>48</v>
      </c>
      <c r="B20" s="6"/>
      <c r="C20" s="6"/>
      <c r="D20" s="6"/>
      <c r="E20" s="6"/>
      <c r="F20" s="6"/>
      <c r="G20" s="6"/>
      <c r="H20" s="6"/>
      <c r="I20" s="6"/>
      <c r="J20" s="6"/>
      <c r="K20" s="6"/>
      <c r="L20" s="6"/>
      <c r="M20" s="6"/>
      <c r="N20" s="6"/>
      <c r="O20" s="6"/>
      <c r="P20" s="6"/>
      <c r="Q20" s="6"/>
      <c r="R20" s="6"/>
      <c r="S20" s="6"/>
    </row>
    <row r="21">
      <c r="A21" s="6" t="str">
        <f t="shared" ref="A21:A26" si="11">A12</f>
        <v>Bottles</v>
      </c>
      <c r="B21" s="11">
        <f t="shared" ref="B21:B26" si="12">B3-B12</f>
        <v>28600</v>
      </c>
      <c r="C21" s="11">
        <f t="shared" ref="C21:S21" si="10">B21+C3-C12</f>
        <v>29887</v>
      </c>
      <c r="D21" s="11">
        <f t="shared" si="10"/>
        <v>31231.915</v>
      </c>
      <c r="E21" s="11">
        <f t="shared" si="10"/>
        <v>32637.35118</v>
      </c>
      <c r="F21" s="11">
        <f t="shared" si="10"/>
        <v>34106.03198</v>
      </c>
      <c r="G21" s="11">
        <f t="shared" si="10"/>
        <v>35640.80342</v>
      </c>
      <c r="H21" s="11">
        <f t="shared" si="10"/>
        <v>37244.63957</v>
      </c>
      <c r="I21" s="11">
        <f t="shared" si="10"/>
        <v>38920.64835</v>
      </c>
      <c r="J21" s="11">
        <f t="shared" si="10"/>
        <v>40672.07753</v>
      </c>
      <c r="K21" s="11">
        <f t="shared" si="10"/>
        <v>42502.32102</v>
      </c>
      <c r="L21" s="11">
        <f t="shared" si="10"/>
        <v>44414.92546</v>
      </c>
      <c r="M21" s="11">
        <f t="shared" si="10"/>
        <v>46413.59711</v>
      </c>
      <c r="N21" s="11">
        <f t="shared" si="10"/>
        <v>48502.20898</v>
      </c>
      <c r="O21" s="11">
        <f t="shared" si="10"/>
        <v>50684.80838</v>
      </c>
      <c r="P21" s="11">
        <f t="shared" si="10"/>
        <v>52965.62476</v>
      </c>
      <c r="Q21" s="11">
        <f t="shared" si="10"/>
        <v>55349.07787</v>
      </c>
      <c r="R21" s="11">
        <f t="shared" si="10"/>
        <v>57839.78638</v>
      </c>
      <c r="S21" s="11">
        <f t="shared" si="10"/>
        <v>60442.57676</v>
      </c>
    </row>
    <row r="22">
      <c r="A22" s="6" t="str">
        <f t="shared" si="11"/>
        <v>Tiffins</v>
      </c>
      <c r="B22" s="11">
        <f t="shared" si="12"/>
        <v>26000</v>
      </c>
      <c r="C22" s="11">
        <f t="shared" ref="C22:S22" si="13">B22+C4-C13</f>
        <v>52780</v>
      </c>
      <c r="D22" s="11">
        <f t="shared" si="13"/>
        <v>54363.4</v>
      </c>
      <c r="E22" s="11">
        <f t="shared" si="13"/>
        <v>55994.302</v>
      </c>
      <c r="F22" s="11">
        <f t="shared" si="13"/>
        <v>57674.13106</v>
      </c>
      <c r="G22" s="11">
        <f t="shared" si="13"/>
        <v>59404.35499</v>
      </c>
      <c r="H22" s="11">
        <f t="shared" si="13"/>
        <v>61186.48564</v>
      </c>
      <c r="I22" s="11">
        <f t="shared" si="13"/>
        <v>63022.08021</v>
      </c>
      <c r="J22" s="11">
        <f t="shared" si="13"/>
        <v>64912.74262</v>
      </c>
      <c r="K22" s="11">
        <f t="shared" si="13"/>
        <v>66860.1249</v>
      </c>
      <c r="L22" s="11">
        <f t="shared" si="13"/>
        <v>68865.92864</v>
      </c>
      <c r="M22" s="11">
        <f t="shared" si="13"/>
        <v>70931.9065</v>
      </c>
      <c r="N22" s="11">
        <f t="shared" si="13"/>
        <v>73059.8637</v>
      </c>
      <c r="O22" s="11">
        <f t="shared" si="13"/>
        <v>75251.65961</v>
      </c>
      <c r="P22" s="11">
        <f t="shared" si="13"/>
        <v>77509.2094</v>
      </c>
      <c r="Q22" s="11">
        <f t="shared" si="13"/>
        <v>79834.48568</v>
      </c>
      <c r="R22" s="11">
        <f t="shared" si="13"/>
        <v>82229.52025</v>
      </c>
      <c r="S22" s="11">
        <f t="shared" si="13"/>
        <v>84696.40586</v>
      </c>
    </row>
    <row r="23">
      <c r="A23" s="6" t="str">
        <f t="shared" si="11"/>
        <v>Jars</v>
      </c>
      <c r="B23" s="11">
        <f t="shared" si="12"/>
        <v>5500</v>
      </c>
      <c r="C23" s="11">
        <f t="shared" ref="C23:S23" si="14">B23+C5-C14</f>
        <v>11220</v>
      </c>
      <c r="D23" s="11">
        <f t="shared" si="14"/>
        <v>11668.8</v>
      </c>
      <c r="E23" s="11">
        <f t="shared" si="14"/>
        <v>12135.552</v>
      </c>
      <c r="F23" s="11">
        <f t="shared" si="14"/>
        <v>12620.97408</v>
      </c>
      <c r="G23" s="11">
        <f t="shared" si="14"/>
        <v>13125.81304</v>
      </c>
      <c r="H23" s="11">
        <f t="shared" si="14"/>
        <v>13650.84556</v>
      </c>
      <c r="I23" s="11">
        <f t="shared" si="14"/>
        <v>14196.87939</v>
      </c>
      <c r="J23" s="11">
        <f t="shared" si="14"/>
        <v>14764.75456</v>
      </c>
      <c r="K23" s="11">
        <f t="shared" si="14"/>
        <v>15355.34475</v>
      </c>
      <c r="L23" s="11">
        <f t="shared" si="14"/>
        <v>15969.55854</v>
      </c>
      <c r="M23" s="11">
        <f t="shared" si="14"/>
        <v>16608.34088</v>
      </c>
      <c r="N23" s="11">
        <f t="shared" si="14"/>
        <v>17272.67451</v>
      </c>
      <c r="O23" s="11">
        <f t="shared" si="14"/>
        <v>17963.58149</v>
      </c>
      <c r="P23" s="11">
        <f t="shared" si="14"/>
        <v>18682.12475</v>
      </c>
      <c r="Q23" s="11">
        <f t="shared" si="14"/>
        <v>19429.40974</v>
      </c>
      <c r="R23" s="11">
        <f t="shared" si="14"/>
        <v>20206.58613</v>
      </c>
      <c r="S23" s="11">
        <f t="shared" si="14"/>
        <v>21014.84958</v>
      </c>
    </row>
    <row r="24">
      <c r="A24" s="6" t="str">
        <f t="shared" si="11"/>
        <v>Bowls</v>
      </c>
      <c r="B24" s="11">
        <f t="shared" si="12"/>
        <v>0</v>
      </c>
      <c r="C24" s="11">
        <f t="shared" ref="C24:S24" si="15">B24+C6-C15</f>
        <v>0</v>
      </c>
      <c r="D24" s="11">
        <f t="shared" si="15"/>
        <v>0</v>
      </c>
      <c r="E24" s="11">
        <f t="shared" si="15"/>
        <v>0</v>
      </c>
      <c r="F24" s="11">
        <f t="shared" si="15"/>
        <v>0</v>
      </c>
      <c r="G24" s="11">
        <f t="shared" si="15"/>
        <v>0</v>
      </c>
      <c r="H24" s="11">
        <f t="shared" si="15"/>
        <v>0</v>
      </c>
      <c r="I24" s="11">
        <f t="shared" si="15"/>
        <v>0</v>
      </c>
      <c r="J24" s="11">
        <f t="shared" si="15"/>
        <v>0</v>
      </c>
      <c r="K24" s="11">
        <f t="shared" si="15"/>
        <v>0</v>
      </c>
      <c r="L24" s="11">
        <f t="shared" si="15"/>
        <v>0</v>
      </c>
      <c r="M24" s="11">
        <f t="shared" si="15"/>
        <v>0</v>
      </c>
      <c r="N24" s="11">
        <f t="shared" si="15"/>
        <v>0</v>
      </c>
      <c r="O24" s="11">
        <f t="shared" si="15"/>
        <v>0</v>
      </c>
      <c r="P24" s="11">
        <f t="shared" si="15"/>
        <v>0</v>
      </c>
      <c r="Q24" s="11">
        <f t="shared" si="15"/>
        <v>0</v>
      </c>
      <c r="R24" s="11">
        <f t="shared" si="15"/>
        <v>0</v>
      </c>
      <c r="S24" s="11">
        <f t="shared" si="15"/>
        <v>0</v>
      </c>
    </row>
    <row r="25">
      <c r="A25" s="6" t="str">
        <f t="shared" si="11"/>
        <v>Plates</v>
      </c>
      <c r="B25" s="11">
        <f t="shared" si="12"/>
        <v>0</v>
      </c>
      <c r="C25" s="11">
        <f t="shared" ref="C25:S25" si="16">B25+C7-C16</f>
        <v>0</v>
      </c>
      <c r="D25" s="11">
        <f t="shared" si="16"/>
        <v>0</v>
      </c>
      <c r="E25" s="11">
        <f t="shared" si="16"/>
        <v>0</v>
      </c>
      <c r="F25" s="11">
        <f t="shared" si="16"/>
        <v>0</v>
      </c>
      <c r="G25" s="11">
        <f t="shared" si="16"/>
        <v>0</v>
      </c>
      <c r="H25" s="11">
        <f t="shared" si="16"/>
        <v>0</v>
      </c>
      <c r="I25" s="11">
        <f t="shared" si="16"/>
        <v>0</v>
      </c>
      <c r="J25" s="11">
        <f t="shared" si="16"/>
        <v>0</v>
      </c>
      <c r="K25" s="11">
        <f t="shared" si="16"/>
        <v>0</v>
      </c>
      <c r="L25" s="11">
        <f t="shared" si="16"/>
        <v>0</v>
      </c>
      <c r="M25" s="11">
        <f t="shared" si="16"/>
        <v>0</v>
      </c>
      <c r="N25" s="11">
        <f t="shared" si="16"/>
        <v>0</v>
      </c>
      <c r="O25" s="11">
        <f t="shared" si="16"/>
        <v>0</v>
      </c>
      <c r="P25" s="11">
        <f t="shared" si="16"/>
        <v>0</v>
      </c>
      <c r="Q25" s="11">
        <f t="shared" si="16"/>
        <v>0</v>
      </c>
      <c r="R25" s="11">
        <f t="shared" si="16"/>
        <v>0</v>
      </c>
      <c r="S25" s="11">
        <f t="shared" si="16"/>
        <v>0</v>
      </c>
    </row>
    <row r="26">
      <c r="A26" s="6" t="str">
        <f t="shared" si="11"/>
        <v>Tumblers</v>
      </c>
      <c r="B26" s="11">
        <f t="shared" si="12"/>
        <v>8000</v>
      </c>
      <c r="C26" s="11">
        <f t="shared" ref="C26:S26" si="17">B26+C8-C17</f>
        <v>16400</v>
      </c>
      <c r="D26" s="11">
        <f t="shared" si="17"/>
        <v>25220</v>
      </c>
      <c r="E26" s="11">
        <f t="shared" si="17"/>
        <v>26481</v>
      </c>
      <c r="F26" s="11">
        <f t="shared" si="17"/>
        <v>27805.05</v>
      </c>
      <c r="G26" s="11">
        <f t="shared" si="17"/>
        <v>29195.3025</v>
      </c>
      <c r="H26" s="11">
        <f t="shared" si="17"/>
        <v>30655.06763</v>
      </c>
      <c r="I26" s="11">
        <f t="shared" si="17"/>
        <v>32187.82101</v>
      </c>
      <c r="J26" s="11">
        <f t="shared" si="17"/>
        <v>33797.21206</v>
      </c>
      <c r="K26" s="11">
        <f t="shared" si="17"/>
        <v>35487.07266</v>
      </c>
      <c r="L26" s="11">
        <f t="shared" si="17"/>
        <v>37261.42629</v>
      </c>
      <c r="M26" s="11">
        <f t="shared" si="17"/>
        <v>39124.49761</v>
      </c>
      <c r="N26" s="11">
        <f t="shared" si="17"/>
        <v>41080.72249</v>
      </c>
      <c r="O26" s="11">
        <f t="shared" si="17"/>
        <v>43134.75861</v>
      </c>
      <c r="P26" s="11">
        <f t="shared" si="17"/>
        <v>45291.49654</v>
      </c>
      <c r="Q26" s="11">
        <f t="shared" si="17"/>
        <v>47556.07137</v>
      </c>
      <c r="R26" s="11">
        <f t="shared" si="17"/>
        <v>49933.87494</v>
      </c>
      <c r="S26" s="11">
        <f t="shared" si="17"/>
        <v>52430.56868</v>
      </c>
    </row>
    <row r="27">
      <c r="A27" s="6" t="s">
        <v>49</v>
      </c>
      <c r="B27" s="11">
        <f t="shared" ref="B27:S27" si="18">SUM(B21:B26)</f>
        <v>68100</v>
      </c>
      <c r="C27" s="11">
        <f t="shared" si="18"/>
        <v>110287</v>
      </c>
      <c r="D27" s="11">
        <f t="shared" si="18"/>
        <v>122484.115</v>
      </c>
      <c r="E27" s="11">
        <f t="shared" si="18"/>
        <v>127248.2052</v>
      </c>
      <c r="F27" s="11">
        <f t="shared" si="18"/>
        <v>132206.1871</v>
      </c>
      <c r="G27" s="11">
        <f t="shared" si="18"/>
        <v>137366.274</v>
      </c>
      <c r="H27" s="11">
        <f t="shared" si="18"/>
        <v>142737.0384</v>
      </c>
      <c r="I27" s="11">
        <f t="shared" si="18"/>
        <v>148327.429</v>
      </c>
      <c r="J27" s="11">
        <f t="shared" si="18"/>
        <v>154146.7868</v>
      </c>
      <c r="K27" s="11">
        <f t="shared" si="18"/>
        <v>160204.8633</v>
      </c>
      <c r="L27" s="11">
        <f t="shared" si="18"/>
        <v>166511.8389</v>
      </c>
      <c r="M27" s="11">
        <f t="shared" si="18"/>
        <v>173078.3421</v>
      </c>
      <c r="N27" s="11">
        <f t="shared" si="18"/>
        <v>179915.4697</v>
      </c>
      <c r="O27" s="11">
        <f t="shared" si="18"/>
        <v>187034.8081</v>
      </c>
      <c r="P27" s="11">
        <f t="shared" si="18"/>
        <v>194448.4554</v>
      </c>
      <c r="Q27" s="11">
        <f t="shared" si="18"/>
        <v>202169.0447</v>
      </c>
      <c r="R27" s="11">
        <f t="shared" si="18"/>
        <v>210209.7677</v>
      </c>
      <c r="S27" s="11">
        <f t="shared" si="18"/>
        <v>218584.4009</v>
      </c>
    </row>
    <row r="28">
      <c r="A28" s="6"/>
      <c r="B28" s="6"/>
      <c r="C28" s="6"/>
      <c r="D28" s="6"/>
      <c r="E28" s="6"/>
      <c r="F28" s="6"/>
      <c r="G28" s="6"/>
      <c r="H28" s="6"/>
      <c r="I28" s="6"/>
      <c r="J28" s="6"/>
      <c r="K28" s="6"/>
      <c r="L28" s="6"/>
      <c r="M28" s="6"/>
      <c r="N28" s="6"/>
      <c r="O28" s="6"/>
      <c r="P28" s="6"/>
      <c r="Q28" s="6"/>
      <c r="R28" s="6"/>
      <c r="S28" s="6"/>
    </row>
    <row r="29">
      <c r="A29" s="6"/>
      <c r="B29" s="6"/>
      <c r="C29" s="6"/>
      <c r="D29" s="6"/>
      <c r="E29" s="6"/>
      <c r="F29" s="6"/>
      <c r="G29" s="6"/>
      <c r="H29" s="6"/>
      <c r="I29" s="6"/>
      <c r="J29" s="6"/>
      <c r="K29" s="6"/>
      <c r="L29" s="6"/>
      <c r="M29" s="6"/>
      <c r="N29" s="6"/>
      <c r="O29" s="6"/>
      <c r="P29" s="6"/>
      <c r="Q29" s="6"/>
      <c r="R29" s="6"/>
      <c r="S29" s="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18</v>
      </c>
      <c r="C1" s="6" t="s">
        <v>19</v>
      </c>
      <c r="D1" s="6" t="s">
        <v>20</v>
      </c>
      <c r="E1" s="6" t="s">
        <v>21</v>
      </c>
      <c r="F1" s="6" t="s">
        <v>22</v>
      </c>
      <c r="G1" s="6" t="s">
        <v>23</v>
      </c>
      <c r="H1" s="6" t="s">
        <v>24</v>
      </c>
      <c r="I1" s="6" t="s">
        <v>25</v>
      </c>
      <c r="J1" s="6" t="s">
        <v>26</v>
      </c>
      <c r="K1" s="6" t="s">
        <v>27</v>
      </c>
      <c r="L1" s="6" t="s">
        <v>28</v>
      </c>
      <c r="M1" s="6" t="s">
        <v>29</v>
      </c>
      <c r="N1" s="6" t="s">
        <v>30</v>
      </c>
      <c r="O1" s="6" t="s">
        <v>31</v>
      </c>
      <c r="P1" s="6" t="s">
        <v>32</v>
      </c>
      <c r="Q1" s="6" t="s">
        <v>33</v>
      </c>
      <c r="R1" s="6" t="s">
        <v>34</v>
      </c>
      <c r="S1" s="6" t="s">
        <v>35</v>
      </c>
    </row>
    <row r="2">
      <c r="A2" s="6" t="s">
        <v>50</v>
      </c>
      <c r="B2" s="6"/>
      <c r="C2" s="6"/>
      <c r="D2" s="6"/>
      <c r="E2" s="6"/>
      <c r="F2" s="6"/>
      <c r="G2" s="6"/>
      <c r="H2" s="6"/>
      <c r="I2" s="6"/>
      <c r="J2" s="6"/>
      <c r="K2" s="6"/>
      <c r="L2" s="6"/>
      <c r="M2" s="6"/>
      <c r="N2" s="6"/>
      <c r="O2" s="6"/>
      <c r="P2" s="6"/>
      <c r="Q2" s="6"/>
      <c r="R2" s="6"/>
      <c r="S2" s="6"/>
    </row>
    <row r="3">
      <c r="A3" s="6" t="str">
        <f>Assumptions!A2</f>
        <v>Bottles</v>
      </c>
      <c r="B3" s="7">
        <v>0.0</v>
      </c>
      <c r="C3" s="7">
        <f t="shared" ref="C3:S3" si="1">B19</f>
        <v>20</v>
      </c>
      <c r="D3" s="10">
        <f t="shared" si="1"/>
        <v>39.9</v>
      </c>
      <c r="E3" s="10">
        <f t="shared" si="1"/>
        <v>59.6455</v>
      </c>
      <c r="F3" s="10">
        <f t="shared" si="1"/>
        <v>79.1770475</v>
      </c>
      <c r="G3" s="10">
        <f t="shared" si="1"/>
        <v>98.42988964</v>
      </c>
      <c r="H3" s="10">
        <f t="shared" si="1"/>
        <v>117.3336034</v>
      </c>
      <c r="I3" s="10">
        <f t="shared" si="1"/>
        <v>135.8117028</v>
      </c>
      <c r="J3" s="10">
        <f t="shared" si="1"/>
        <v>153.7812209</v>
      </c>
      <c r="K3" s="10">
        <f t="shared" si="1"/>
        <v>171.152267</v>
      </c>
      <c r="L3" s="10">
        <f t="shared" si="1"/>
        <v>187.8275547</v>
      </c>
      <c r="M3" s="10">
        <f t="shared" si="1"/>
        <v>203.7019021</v>
      </c>
      <c r="N3" s="10">
        <f t="shared" si="1"/>
        <v>218.6617006</v>
      </c>
      <c r="O3" s="10">
        <f t="shared" si="1"/>
        <v>232.5843506</v>
      </c>
      <c r="P3" s="10">
        <f t="shared" si="1"/>
        <v>245.3376635</v>
      </c>
      <c r="Q3" s="10">
        <f t="shared" si="1"/>
        <v>256.7792264</v>
      </c>
      <c r="R3" s="10">
        <f t="shared" si="1"/>
        <v>266.755728</v>
      </c>
      <c r="S3" s="10">
        <f t="shared" si="1"/>
        <v>275.1022439</v>
      </c>
    </row>
    <row r="4">
      <c r="A4" s="6" t="str">
        <f>Assumptions!A3</f>
        <v>Tiffins</v>
      </c>
      <c r="B4" s="7">
        <v>0.0</v>
      </c>
      <c r="C4" s="7">
        <f t="shared" ref="C4:S4" si="2">B20</f>
        <v>30</v>
      </c>
      <c r="D4" s="10">
        <f t="shared" si="2"/>
        <v>59.9</v>
      </c>
      <c r="E4" s="10">
        <f t="shared" si="2"/>
        <v>89.657</v>
      </c>
      <c r="F4" s="10">
        <f t="shared" si="2"/>
        <v>119.22511</v>
      </c>
      <c r="G4" s="10">
        <f t="shared" si="2"/>
        <v>148.5553993</v>
      </c>
      <c r="H4" s="10">
        <f t="shared" si="2"/>
        <v>177.5957387</v>
      </c>
      <c r="I4" s="10">
        <f t="shared" si="2"/>
        <v>206.2906354</v>
      </c>
      <c r="J4" s="10">
        <f t="shared" si="2"/>
        <v>234.58106</v>
      </c>
      <c r="K4" s="10">
        <f t="shared" si="2"/>
        <v>262.4042655</v>
      </c>
      <c r="L4" s="10">
        <f t="shared" si="2"/>
        <v>289.6935982</v>
      </c>
      <c r="M4" s="10">
        <f t="shared" si="2"/>
        <v>316.378299</v>
      </c>
      <c r="N4" s="10">
        <f t="shared" si="2"/>
        <v>342.3832966</v>
      </c>
      <c r="O4" s="10">
        <f t="shared" si="2"/>
        <v>367.62899</v>
      </c>
      <c r="P4" s="10">
        <f t="shared" si="2"/>
        <v>392.031022</v>
      </c>
      <c r="Q4" s="10">
        <f t="shared" si="2"/>
        <v>415.5000415</v>
      </c>
      <c r="R4" s="10">
        <f t="shared" si="2"/>
        <v>437.9414551</v>
      </c>
      <c r="S4" s="10">
        <f t="shared" si="2"/>
        <v>459.2551676</v>
      </c>
    </row>
    <row r="5">
      <c r="A5" s="6" t="str">
        <f>Assumptions!A4</f>
        <v>Jars</v>
      </c>
      <c r="B5" s="7">
        <v>0.0</v>
      </c>
      <c r="C5" s="7">
        <f t="shared" ref="C5:S5" si="3">B21</f>
        <v>0</v>
      </c>
      <c r="D5" s="10">
        <f t="shared" si="3"/>
        <v>1.1</v>
      </c>
      <c r="E5" s="10">
        <f t="shared" si="3"/>
        <v>3.377</v>
      </c>
      <c r="F5" s="10">
        <f t="shared" si="3"/>
        <v>6.91207</v>
      </c>
      <c r="G5" s="10">
        <f t="shared" si="3"/>
        <v>11.7905425</v>
      </c>
      <c r="H5" s="10">
        <f t="shared" si="3"/>
        <v>18.10221359</v>
      </c>
      <c r="I5" s="10">
        <f t="shared" si="3"/>
        <v>25.94155301</v>
      </c>
      <c r="J5" s="10">
        <f t="shared" si="3"/>
        <v>35.40792353</v>
      </c>
      <c r="K5" s="10">
        <f t="shared" si="3"/>
        <v>46.60581012</v>
      </c>
      <c r="L5" s="10">
        <f t="shared" si="3"/>
        <v>59.64505926</v>
      </c>
      <c r="M5" s="10">
        <f t="shared" si="3"/>
        <v>74.64112888</v>
      </c>
      <c r="N5" s="10">
        <f t="shared" si="3"/>
        <v>91.71534929</v>
      </c>
      <c r="O5" s="10">
        <f t="shared" si="3"/>
        <v>110.9951958</v>
      </c>
      <c r="P5" s="10">
        <f t="shared" si="3"/>
        <v>132.6145731</v>
      </c>
      <c r="Q5" s="10">
        <f t="shared" si="3"/>
        <v>156.7141126</v>
      </c>
      <c r="R5" s="10">
        <f t="shared" si="3"/>
        <v>183.4414824</v>
      </c>
      <c r="S5" s="10">
        <f t="shared" si="3"/>
        <v>212.9517111</v>
      </c>
    </row>
    <row r="6">
      <c r="A6" s="6" t="str">
        <f>Assumptions!A5</f>
        <v>Bowls</v>
      </c>
      <c r="B6" s="7">
        <v>0.0</v>
      </c>
      <c r="C6" s="7">
        <f t="shared" ref="C6:S6" si="4">B22</f>
        <v>10</v>
      </c>
      <c r="D6" s="10">
        <f t="shared" si="4"/>
        <v>20</v>
      </c>
      <c r="E6" s="10">
        <f t="shared" si="4"/>
        <v>29.9775</v>
      </c>
      <c r="F6" s="10">
        <f t="shared" si="4"/>
        <v>39.9078625</v>
      </c>
      <c r="G6" s="10">
        <f t="shared" si="4"/>
        <v>49.76416006</v>
      </c>
      <c r="H6" s="10">
        <f t="shared" si="4"/>
        <v>59.5170132</v>
      </c>
      <c r="I6" s="10">
        <f t="shared" si="4"/>
        <v>69.13441803</v>
      </c>
      <c r="J6" s="10">
        <f t="shared" si="4"/>
        <v>78.58156304</v>
      </c>
      <c r="K6" s="10">
        <f t="shared" si="4"/>
        <v>87.82063438</v>
      </c>
      <c r="L6" s="10">
        <f t="shared" si="4"/>
        <v>96.81060898</v>
      </c>
      <c r="M6" s="10">
        <f t="shared" si="4"/>
        <v>105.5070347</v>
      </c>
      <c r="N6" s="10">
        <f t="shared" si="4"/>
        <v>113.8617971</v>
      </c>
      <c r="O6" s="10">
        <f t="shared" si="4"/>
        <v>121.822871</v>
      </c>
      <c r="P6" s="10">
        <f t="shared" si="4"/>
        <v>129.3340579</v>
      </c>
      <c r="Q6" s="10">
        <f t="shared" si="4"/>
        <v>136.3347062</v>
      </c>
      <c r="R6" s="10">
        <f t="shared" si="4"/>
        <v>142.7594143</v>
      </c>
      <c r="S6" s="10">
        <f t="shared" si="4"/>
        <v>148.5377167</v>
      </c>
    </row>
    <row r="7">
      <c r="A7" s="6" t="str">
        <f>Assumptions!A6</f>
        <v>Plates</v>
      </c>
      <c r="B7" s="7">
        <v>0.0</v>
      </c>
      <c r="C7" s="7">
        <f t="shared" ref="C7:S7" si="5">B23</f>
        <v>20</v>
      </c>
      <c r="D7" s="10">
        <f t="shared" si="5"/>
        <v>40.05</v>
      </c>
      <c r="E7" s="10">
        <f t="shared" si="5"/>
        <v>60.11825</v>
      </c>
      <c r="F7" s="10">
        <f t="shared" si="5"/>
        <v>80.17021125</v>
      </c>
      <c r="G7" s="10">
        <f t="shared" si="5"/>
        <v>100.1683764</v>
      </c>
      <c r="H7" s="10">
        <f t="shared" si="5"/>
        <v>120.0720791</v>
      </c>
      <c r="I7" s="10">
        <f t="shared" si="5"/>
        <v>139.8372935</v>
      </c>
      <c r="J7" s="10">
        <f t="shared" si="5"/>
        <v>159.4164214</v>
      </c>
      <c r="K7" s="10">
        <f t="shared" si="5"/>
        <v>178.7580681</v>
      </c>
      <c r="L7" s="10">
        <f t="shared" si="5"/>
        <v>197.8068051</v>
      </c>
      <c r="M7" s="10">
        <f t="shared" si="5"/>
        <v>216.5029203</v>
      </c>
      <c r="N7" s="10">
        <f t="shared" si="5"/>
        <v>234.782153</v>
      </c>
      <c r="O7" s="10">
        <f t="shared" si="5"/>
        <v>252.5754153</v>
      </c>
      <c r="P7" s="10">
        <f t="shared" si="5"/>
        <v>269.8084969</v>
      </c>
      <c r="Q7" s="10">
        <f t="shared" si="5"/>
        <v>286.4017548</v>
      </c>
      <c r="R7" s="10">
        <f t="shared" si="5"/>
        <v>302.2697842</v>
      </c>
      <c r="S7" s="10">
        <f t="shared" si="5"/>
        <v>317.3210731</v>
      </c>
    </row>
    <row r="8">
      <c r="A8" s="6" t="str">
        <f>Assumptions!A7</f>
        <v>Tumblers</v>
      </c>
      <c r="B8" s="7">
        <v>0.0</v>
      </c>
      <c r="C8" s="7">
        <f t="shared" ref="C8:S8" si="6">B24</f>
        <v>0</v>
      </c>
      <c r="D8" s="10">
        <f t="shared" si="6"/>
        <v>1.2</v>
      </c>
      <c r="E8" s="10">
        <f t="shared" si="6"/>
        <v>3.702</v>
      </c>
      <c r="F8" s="10">
        <f t="shared" si="6"/>
        <v>7.61457</v>
      </c>
      <c r="G8" s="10">
        <f t="shared" si="6"/>
        <v>13.05322995</v>
      </c>
      <c r="H8" s="10">
        <f t="shared" si="6"/>
        <v>20.1408505</v>
      </c>
      <c r="I8" s="10">
        <f t="shared" si="6"/>
        <v>29.00807564</v>
      </c>
      <c r="J8" s="10">
        <f t="shared" si="6"/>
        <v>39.79376843</v>
      </c>
      <c r="K8" s="10">
        <f t="shared" si="6"/>
        <v>52.64548098</v>
      </c>
      <c r="L8" s="10">
        <f t="shared" si="6"/>
        <v>67.71995</v>
      </c>
      <c r="M8" s="10">
        <f t="shared" si="6"/>
        <v>85.18361929</v>
      </c>
      <c r="N8" s="10">
        <f t="shared" si="6"/>
        <v>105.2131906</v>
      </c>
      <c r="O8" s="10">
        <f t="shared" si="6"/>
        <v>127.9962041</v>
      </c>
      <c r="P8" s="10">
        <f t="shared" si="6"/>
        <v>153.7316506</v>
      </c>
      <c r="Q8" s="10">
        <f t="shared" si="6"/>
        <v>182.6306168</v>
      </c>
      <c r="R8" s="10">
        <f t="shared" si="6"/>
        <v>214.9169647</v>
      </c>
      <c r="S8" s="10">
        <f t="shared" si="6"/>
        <v>250.8280485</v>
      </c>
    </row>
    <row r="9">
      <c r="A9" s="6"/>
      <c r="B9" s="6"/>
      <c r="C9" s="6"/>
      <c r="D9" s="6"/>
      <c r="E9" s="6"/>
      <c r="F9" s="6"/>
      <c r="G9" s="6"/>
      <c r="H9" s="6"/>
      <c r="I9" s="6"/>
      <c r="J9" s="6"/>
      <c r="K9" s="6"/>
      <c r="L9" s="6"/>
      <c r="M9" s="6"/>
      <c r="N9" s="6"/>
      <c r="O9" s="6"/>
      <c r="P9" s="6"/>
      <c r="Q9" s="6"/>
      <c r="R9" s="6"/>
      <c r="S9" s="6"/>
    </row>
    <row r="10">
      <c r="A10" s="6" t="s">
        <v>51</v>
      </c>
      <c r="B10" s="6"/>
      <c r="C10" s="6"/>
      <c r="D10" s="6"/>
      <c r="E10" s="6"/>
      <c r="F10" s="6"/>
      <c r="G10" s="6"/>
      <c r="H10" s="6"/>
      <c r="I10" s="6"/>
      <c r="J10" s="6"/>
      <c r="K10" s="6"/>
      <c r="L10" s="6"/>
      <c r="M10" s="6"/>
      <c r="N10" s="6"/>
      <c r="O10" s="6"/>
      <c r="P10" s="6"/>
      <c r="Q10" s="6"/>
      <c r="R10" s="6"/>
      <c r="S10" s="6"/>
    </row>
    <row r="11">
      <c r="A11" s="6" t="str">
        <f t="shared" ref="A11:A17" si="7">A3</f>
        <v>Bottles</v>
      </c>
      <c r="B11" s="7">
        <f>'Calcs-1'!B11-'Calcs-1'!B3</f>
        <v>20</v>
      </c>
      <c r="C11" s="10">
        <f>'Calcs-1'!C11-'Calcs-1'!C3</f>
        <v>19.9</v>
      </c>
      <c r="D11" s="10">
        <f>'Calcs-1'!D11-'Calcs-1'!D3</f>
        <v>19.7455</v>
      </c>
      <c r="E11" s="10">
        <f>'Calcs-1'!E11-'Calcs-1'!E3</f>
        <v>19.5315475</v>
      </c>
      <c r="F11" s="10">
        <f>'Calcs-1'!F11-'Calcs-1'!F3</f>
        <v>19.25284214</v>
      </c>
      <c r="G11" s="10">
        <f>'Calcs-1'!G11-'Calcs-1'!G3</f>
        <v>18.90371378</v>
      </c>
      <c r="H11" s="10">
        <f>'Calcs-1'!H11-'Calcs-1'!H3</f>
        <v>18.47809934</v>
      </c>
      <c r="I11" s="10">
        <f>'Calcs-1'!I11-'Calcs-1'!I3</f>
        <v>17.96951817</v>
      </c>
      <c r="J11" s="10">
        <f>'Calcs-1'!J11-'Calcs-1'!J3</f>
        <v>17.37104607</v>
      </c>
      <c r="K11" s="10">
        <f>'Calcs-1'!K11-'Calcs-1'!K3</f>
        <v>16.6752877</v>
      </c>
      <c r="L11" s="10">
        <f>'Calcs-1'!L11-'Calcs-1'!L3</f>
        <v>15.87434743</v>
      </c>
      <c r="M11" s="10">
        <f>'Calcs-1'!M11-'Calcs-1'!M3</f>
        <v>14.95979843</v>
      </c>
      <c r="N11" s="10">
        <f>'Calcs-1'!N11-'Calcs-1'!N3</f>
        <v>13.92265</v>
      </c>
      <c r="O11" s="10">
        <f>'Calcs-1'!O11-'Calcs-1'!O3</f>
        <v>12.75331293</v>
      </c>
      <c r="P11" s="10">
        <f>'Calcs-1'!P11-'Calcs-1'!P3</f>
        <v>11.44156287</v>
      </c>
      <c r="Q11" s="10">
        <f>'Calcs-1'!Q11-'Calcs-1'!Q3</f>
        <v>9.976501598</v>
      </c>
      <c r="R11" s="10">
        <f>'Calcs-1'!R11-'Calcs-1'!R3</f>
        <v>8.34651599</v>
      </c>
      <c r="S11" s="10">
        <f>'Calcs-1'!S11-'Calcs-1'!S3</f>
        <v>6.539234621</v>
      </c>
    </row>
    <row r="12">
      <c r="A12" s="6" t="str">
        <f t="shared" si="7"/>
        <v>Tiffins</v>
      </c>
      <c r="B12" s="7">
        <f>'Calcs-1'!B12-'Calcs-1'!B4</f>
        <v>30</v>
      </c>
      <c r="C12" s="10">
        <f>'Calcs-1'!C12-'Calcs-1'!C4</f>
        <v>29.9</v>
      </c>
      <c r="D12" s="10">
        <f>'Calcs-1'!D12-'Calcs-1'!D4</f>
        <v>29.757</v>
      </c>
      <c r="E12" s="10">
        <f>'Calcs-1'!E12-'Calcs-1'!E4</f>
        <v>29.56811</v>
      </c>
      <c r="F12" s="10">
        <f>'Calcs-1'!F12-'Calcs-1'!F4</f>
        <v>29.3302893</v>
      </c>
      <c r="G12" s="10">
        <f>'Calcs-1'!G12-'Calcs-1'!G4</f>
        <v>29.04033942</v>
      </c>
      <c r="H12" s="10">
        <f>'Calcs-1'!H12-'Calcs-1'!H4</f>
        <v>28.6948967</v>
      </c>
      <c r="I12" s="10">
        <f>'Calcs-1'!I12-'Calcs-1'!I4</f>
        <v>28.29042458</v>
      </c>
      <c r="J12" s="10">
        <f>'Calcs-1'!J12-'Calcs-1'!J4</f>
        <v>27.82320554</v>
      </c>
      <c r="K12" s="10">
        <f>'Calcs-1'!K12-'Calcs-1'!K4</f>
        <v>27.28933266</v>
      </c>
      <c r="L12" s="10">
        <f>'Calcs-1'!L12-'Calcs-1'!L4</f>
        <v>26.68470082</v>
      </c>
      <c r="M12" s="10">
        <f>'Calcs-1'!M12-'Calcs-1'!M4</f>
        <v>26.00499756</v>
      </c>
      <c r="N12" s="10">
        <f>'Calcs-1'!N12-'Calcs-1'!N4</f>
        <v>25.24569343</v>
      </c>
      <c r="O12" s="10">
        <f>'Calcs-1'!O12-'Calcs-1'!O4</f>
        <v>24.40203202</v>
      </c>
      <c r="P12" s="10">
        <f>'Calcs-1'!P12-'Calcs-1'!P4</f>
        <v>23.46901947</v>
      </c>
      <c r="Q12" s="10">
        <f>'Calcs-1'!Q12-'Calcs-1'!Q4</f>
        <v>22.44141361</v>
      </c>
      <c r="R12" s="10">
        <f>'Calcs-1'!R12-'Calcs-1'!R4</f>
        <v>21.31371251</v>
      </c>
      <c r="S12" s="10">
        <f>'Calcs-1'!S12-'Calcs-1'!S4</f>
        <v>20.08014264</v>
      </c>
    </row>
    <row r="13">
      <c r="A13" s="6" t="str">
        <f t="shared" si="7"/>
        <v>Jars</v>
      </c>
      <c r="B13" s="7">
        <f>'Calcs-1'!B13-'Calcs-1'!B5</f>
        <v>0</v>
      </c>
      <c r="C13" s="10">
        <f>'Calcs-1'!C13-'Calcs-1'!C5</f>
        <v>1.1</v>
      </c>
      <c r="D13" s="10">
        <f>'Calcs-1'!D13-'Calcs-1'!D5</f>
        <v>2.277</v>
      </c>
      <c r="E13" s="10">
        <f>'Calcs-1'!E13-'Calcs-1'!E5</f>
        <v>3.53507</v>
      </c>
      <c r="F13" s="10">
        <f>'Calcs-1'!F13-'Calcs-1'!F5</f>
        <v>4.8784725</v>
      </c>
      <c r="G13" s="10">
        <f>'Calcs-1'!G13-'Calcs-1'!G5</f>
        <v>6.311671091</v>
      </c>
      <c r="H13" s="10">
        <f>'Calcs-1'!H13-'Calcs-1'!H5</f>
        <v>7.839339416</v>
      </c>
      <c r="I13" s="10">
        <f>'Calcs-1'!I13-'Calcs-1'!I5</f>
        <v>9.466370519</v>
      </c>
      <c r="J13" s="10">
        <f>'Calcs-1'!J13-'Calcs-1'!J5</f>
        <v>11.19788659</v>
      </c>
      <c r="K13" s="10">
        <f>'Calcs-1'!K13-'Calcs-1'!K5</f>
        <v>13.03924915</v>
      </c>
      <c r="L13" s="10">
        <f>'Calcs-1'!L13-'Calcs-1'!L5</f>
        <v>14.99606961</v>
      </c>
      <c r="M13" s="10">
        <f>'Calcs-1'!M13-'Calcs-1'!M5</f>
        <v>17.07422041</v>
      </c>
      <c r="N13" s="10">
        <f>'Calcs-1'!N13-'Calcs-1'!N5</f>
        <v>19.27984649</v>
      </c>
      <c r="O13" s="10">
        <f>'Calcs-1'!O13-'Calcs-1'!O5</f>
        <v>21.61937732</v>
      </c>
      <c r="P13" s="10">
        <f>'Calcs-1'!P13-'Calcs-1'!P5</f>
        <v>24.0995395</v>
      </c>
      <c r="Q13" s="10">
        <f>'Calcs-1'!Q13-'Calcs-1'!Q5</f>
        <v>26.72736978</v>
      </c>
      <c r="R13" s="10">
        <f>'Calcs-1'!R13-'Calcs-1'!R5</f>
        <v>29.51022873</v>
      </c>
      <c r="S13" s="10">
        <f>'Calcs-1'!S13-'Calcs-1'!S5</f>
        <v>32.45581496</v>
      </c>
    </row>
    <row r="14">
      <c r="A14" s="6" t="str">
        <f t="shared" si="7"/>
        <v>Bowls</v>
      </c>
      <c r="B14" s="7">
        <f>'Calcs-1'!B14-'Calcs-1'!B6</f>
        <v>10</v>
      </c>
      <c r="C14" s="10">
        <f>'Calcs-1'!C14-'Calcs-1'!C6</f>
        <v>10</v>
      </c>
      <c r="D14" s="10">
        <f>'Calcs-1'!D14-'Calcs-1'!D6</f>
        <v>9.9775</v>
      </c>
      <c r="E14" s="10">
        <f>'Calcs-1'!E14-'Calcs-1'!E6</f>
        <v>9.9303625</v>
      </c>
      <c r="F14" s="10">
        <f>'Calcs-1'!F14-'Calcs-1'!F6</f>
        <v>9.856297562</v>
      </c>
      <c r="G14" s="10">
        <f>'Calcs-1'!G14-'Calcs-1'!G6</f>
        <v>9.75285314</v>
      </c>
      <c r="H14" s="10">
        <f>'Calcs-1'!H14-'Calcs-1'!H6</f>
        <v>9.617404829</v>
      </c>
      <c r="I14" s="10">
        <f>'Calcs-1'!I14-'Calcs-1'!I6</f>
        <v>9.447145008</v>
      </c>
      <c r="J14" s="10">
        <f>'Calcs-1'!J14-'Calcs-1'!J6</f>
        <v>9.239071343</v>
      </c>
      <c r="K14" s="10">
        <f>'Calcs-1'!K14-'Calcs-1'!K6</f>
        <v>8.989974603</v>
      </c>
      <c r="L14" s="10">
        <f>'Calcs-1'!L14-'Calcs-1'!L6</f>
        <v>8.696425763</v>
      </c>
      <c r="M14" s="10">
        <f>'Calcs-1'!M14-'Calcs-1'!M6</f>
        <v>8.354762341</v>
      </c>
      <c r="N14" s="10">
        <f>'Calcs-1'!N14-'Calcs-1'!N6</f>
        <v>7.961073935</v>
      </c>
      <c r="O14" s="10">
        <f>'Calcs-1'!O14-'Calcs-1'!O6</f>
        <v>7.511186915</v>
      </c>
      <c r="P14" s="10">
        <f>'Calcs-1'!P14-'Calcs-1'!P6</f>
        <v>7.000648212</v>
      </c>
      <c r="Q14" s="10">
        <f>'Calcs-1'!Q14-'Calcs-1'!Q6</f>
        <v>6.424708162</v>
      </c>
      <c r="R14" s="10">
        <f>'Calcs-1'!R14-'Calcs-1'!R6</f>
        <v>5.778302349</v>
      </c>
      <c r="S14" s="10">
        <f>'Calcs-1'!S14-'Calcs-1'!S6</f>
        <v>5.05603239</v>
      </c>
    </row>
    <row r="15">
      <c r="A15" s="6" t="str">
        <f t="shared" si="7"/>
        <v>Plates</v>
      </c>
      <c r="B15" s="7">
        <f>'Calcs-1'!B15-'Calcs-1'!B7</f>
        <v>20</v>
      </c>
      <c r="C15" s="10">
        <f>'Calcs-1'!C15-'Calcs-1'!C7</f>
        <v>20.05</v>
      </c>
      <c r="D15" s="10">
        <f>'Calcs-1'!D15-'Calcs-1'!D7</f>
        <v>20.06825</v>
      </c>
      <c r="E15" s="10">
        <f>'Calcs-1'!E15-'Calcs-1'!E7</f>
        <v>20.05196125</v>
      </c>
      <c r="F15" s="10">
        <f>'Calcs-1'!F15-'Calcs-1'!F7</f>
        <v>19.99816511</v>
      </c>
      <c r="G15" s="10">
        <f>'Calcs-1'!G15-'Calcs-1'!G7</f>
        <v>19.90370276</v>
      </c>
      <c r="H15" s="10">
        <f>'Calcs-1'!H15-'Calcs-1'!H7</f>
        <v>19.76521442</v>
      </c>
      <c r="I15" s="10">
        <f>'Calcs-1'!I15-'Calcs-1'!I7</f>
        <v>19.5791279</v>
      </c>
      <c r="J15" s="10">
        <f>'Calcs-1'!J15-'Calcs-1'!J7</f>
        <v>19.34164664</v>
      </c>
      <c r="K15" s="10">
        <f>'Calcs-1'!K15-'Calcs-1'!K7</f>
        <v>19.04873705</v>
      </c>
      <c r="L15" s="10">
        <f>'Calcs-1'!L15-'Calcs-1'!L7</f>
        <v>18.69611518</v>
      </c>
      <c r="M15" s="10">
        <f>'Calcs-1'!M15-'Calcs-1'!M7</f>
        <v>18.27923272</v>
      </c>
      <c r="N15" s="10">
        <f>'Calcs-1'!N15-'Calcs-1'!N7</f>
        <v>17.79326224</v>
      </c>
      <c r="O15" s="10">
        <f>'Calcs-1'!O15-'Calcs-1'!O7</f>
        <v>17.23308166</v>
      </c>
      <c r="P15" s="10">
        <f>'Calcs-1'!P15-'Calcs-1'!P7</f>
        <v>16.59325785</v>
      </c>
      <c r="Q15" s="10">
        <f>'Calcs-1'!Q15-'Calcs-1'!Q7</f>
        <v>15.86802947</v>
      </c>
      <c r="R15" s="10">
        <f>'Calcs-1'!R15-'Calcs-1'!R7</f>
        <v>15.05128882</v>
      </c>
      <c r="S15" s="10">
        <f>'Calcs-1'!S15-'Calcs-1'!S7</f>
        <v>14.13656276</v>
      </c>
    </row>
    <row r="16">
      <c r="A16" s="6" t="str">
        <f t="shared" si="7"/>
        <v>Tumblers</v>
      </c>
      <c r="B16" s="7">
        <f>'Calcs-1'!B16-'Calcs-1'!B8</f>
        <v>0</v>
      </c>
      <c r="C16" s="10">
        <f>'Calcs-1'!C16-'Calcs-1'!C8</f>
        <v>1.2</v>
      </c>
      <c r="D16" s="10">
        <f>'Calcs-1'!D16-'Calcs-1'!D8</f>
        <v>2.502</v>
      </c>
      <c r="E16" s="10">
        <f>'Calcs-1'!E16-'Calcs-1'!E8</f>
        <v>3.91257</v>
      </c>
      <c r="F16" s="10">
        <f>'Calcs-1'!F16-'Calcs-1'!F8</f>
        <v>5.43865995</v>
      </c>
      <c r="G16" s="10">
        <f>'Calcs-1'!G16-'Calcs-1'!G8</f>
        <v>7.087620548</v>
      </c>
      <c r="H16" s="10">
        <f>'Calcs-1'!H16-'Calcs-1'!H8</f>
        <v>8.867225142</v>
      </c>
      <c r="I16" s="10">
        <f>'Calcs-1'!I16-'Calcs-1'!I8</f>
        <v>10.78569279</v>
      </c>
      <c r="J16" s="10">
        <f>'Calcs-1'!J16-'Calcs-1'!J8</f>
        <v>12.85171255</v>
      </c>
      <c r="K16" s="10">
        <f>'Calcs-1'!K16-'Calcs-1'!K8</f>
        <v>15.07446902</v>
      </c>
      <c r="L16" s="10">
        <f>'Calcs-1'!L16-'Calcs-1'!L8</f>
        <v>17.46366929</v>
      </c>
      <c r="M16" s="10">
        <f>'Calcs-1'!M16-'Calcs-1'!M8</f>
        <v>20.02957127</v>
      </c>
      <c r="N16" s="10">
        <f>'Calcs-1'!N16-'Calcs-1'!N8</f>
        <v>22.78301349</v>
      </c>
      <c r="O16" s="10">
        <f>'Calcs-1'!O16-'Calcs-1'!O8</f>
        <v>25.73544656</v>
      </c>
      <c r="P16" s="10">
        <f>'Calcs-1'!P16-'Calcs-1'!P8</f>
        <v>28.89896616</v>
      </c>
      <c r="Q16" s="10">
        <f>'Calcs-1'!Q16-'Calcs-1'!Q8</f>
        <v>32.28634789</v>
      </c>
      <c r="R16" s="10">
        <f>'Calcs-1'!R16-'Calcs-1'!R8</f>
        <v>35.91108388</v>
      </c>
      <c r="S16" s="10">
        <f>'Calcs-1'!S16-'Calcs-1'!S8</f>
        <v>39.78742133</v>
      </c>
    </row>
    <row r="17">
      <c r="A17" s="6" t="str">
        <f t="shared" si="7"/>
        <v/>
      </c>
      <c r="B17" s="6"/>
      <c r="C17" s="6"/>
      <c r="D17" s="6"/>
      <c r="E17" s="6"/>
      <c r="F17" s="6"/>
      <c r="G17" s="6"/>
      <c r="H17" s="6"/>
      <c r="I17" s="6"/>
      <c r="J17" s="6"/>
      <c r="K17" s="6"/>
      <c r="L17" s="6"/>
      <c r="M17" s="6"/>
      <c r="N17" s="6"/>
      <c r="O17" s="6"/>
      <c r="P17" s="6"/>
      <c r="Q17" s="6"/>
      <c r="R17" s="6"/>
      <c r="S17" s="6"/>
    </row>
    <row r="18">
      <c r="A18" s="6" t="s">
        <v>52</v>
      </c>
      <c r="B18" s="6"/>
      <c r="C18" s="6"/>
      <c r="D18" s="6"/>
      <c r="E18" s="6"/>
      <c r="F18" s="6"/>
      <c r="G18" s="6"/>
      <c r="H18" s="6"/>
      <c r="I18" s="6"/>
      <c r="J18" s="6"/>
      <c r="K18" s="6"/>
      <c r="L18" s="6"/>
      <c r="M18" s="6"/>
      <c r="N18" s="6"/>
      <c r="O18" s="6"/>
      <c r="P18" s="6"/>
      <c r="Q18" s="6"/>
      <c r="R18" s="6"/>
      <c r="S18" s="6"/>
    </row>
    <row r="19">
      <c r="A19" s="6" t="str">
        <f t="shared" ref="A19:A25" si="9">A11</f>
        <v>Bottles</v>
      </c>
      <c r="B19" s="7">
        <f t="shared" ref="B19:S19" si="8">B3+B11</f>
        <v>20</v>
      </c>
      <c r="C19" s="10">
        <f t="shared" si="8"/>
        <v>39.9</v>
      </c>
      <c r="D19" s="10">
        <f t="shared" si="8"/>
        <v>59.6455</v>
      </c>
      <c r="E19" s="10">
        <f t="shared" si="8"/>
        <v>79.1770475</v>
      </c>
      <c r="F19" s="10">
        <f t="shared" si="8"/>
        <v>98.42988964</v>
      </c>
      <c r="G19" s="10">
        <f t="shared" si="8"/>
        <v>117.3336034</v>
      </c>
      <c r="H19" s="10">
        <f t="shared" si="8"/>
        <v>135.8117028</v>
      </c>
      <c r="I19" s="10">
        <f t="shared" si="8"/>
        <v>153.7812209</v>
      </c>
      <c r="J19" s="10">
        <f t="shared" si="8"/>
        <v>171.152267</v>
      </c>
      <c r="K19" s="10">
        <f t="shared" si="8"/>
        <v>187.8275547</v>
      </c>
      <c r="L19" s="10">
        <f t="shared" si="8"/>
        <v>203.7019021</v>
      </c>
      <c r="M19" s="10">
        <f t="shared" si="8"/>
        <v>218.6617006</v>
      </c>
      <c r="N19" s="10">
        <f t="shared" si="8"/>
        <v>232.5843506</v>
      </c>
      <c r="O19" s="10">
        <f t="shared" si="8"/>
        <v>245.3376635</v>
      </c>
      <c r="P19" s="10">
        <f t="shared" si="8"/>
        <v>256.7792264</v>
      </c>
      <c r="Q19" s="10">
        <f t="shared" si="8"/>
        <v>266.755728</v>
      </c>
      <c r="R19" s="10">
        <f t="shared" si="8"/>
        <v>275.1022439</v>
      </c>
      <c r="S19" s="10">
        <f t="shared" si="8"/>
        <v>281.6414786</v>
      </c>
    </row>
    <row r="20">
      <c r="A20" s="6" t="str">
        <f t="shared" si="9"/>
        <v>Tiffins</v>
      </c>
      <c r="B20" s="7">
        <f t="shared" ref="B20:S20" si="10">B4+B12</f>
        <v>30</v>
      </c>
      <c r="C20" s="10">
        <f t="shared" si="10"/>
        <v>59.9</v>
      </c>
      <c r="D20" s="10">
        <f t="shared" si="10"/>
        <v>89.657</v>
      </c>
      <c r="E20" s="10">
        <f t="shared" si="10"/>
        <v>119.22511</v>
      </c>
      <c r="F20" s="10">
        <f t="shared" si="10"/>
        <v>148.5553993</v>
      </c>
      <c r="G20" s="10">
        <f t="shared" si="10"/>
        <v>177.5957387</v>
      </c>
      <c r="H20" s="10">
        <f t="shared" si="10"/>
        <v>206.2906354</v>
      </c>
      <c r="I20" s="10">
        <f t="shared" si="10"/>
        <v>234.58106</v>
      </c>
      <c r="J20" s="10">
        <f t="shared" si="10"/>
        <v>262.4042655</v>
      </c>
      <c r="K20" s="10">
        <f t="shared" si="10"/>
        <v>289.6935982</v>
      </c>
      <c r="L20" s="10">
        <f t="shared" si="10"/>
        <v>316.378299</v>
      </c>
      <c r="M20" s="10">
        <f t="shared" si="10"/>
        <v>342.3832966</v>
      </c>
      <c r="N20" s="10">
        <f t="shared" si="10"/>
        <v>367.62899</v>
      </c>
      <c r="O20" s="10">
        <f t="shared" si="10"/>
        <v>392.031022</v>
      </c>
      <c r="P20" s="10">
        <f t="shared" si="10"/>
        <v>415.5000415</v>
      </c>
      <c r="Q20" s="10">
        <f t="shared" si="10"/>
        <v>437.9414551</v>
      </c>
      <c r="R20" s="10">
        <f t="shared" si="10"/>
        <v>459.2551676</v>
      </c>
      <c r="S20" s="10">
        <f t="shared" si="10"/>
        <v>479.3353103</v>
      </c>
    </row>
    <row r="21">
      <c r="A21" s="6" t="str">
        <f t="shared" si="9"/>
        <v>Jars</v>
      </c>
      <c r="B21" s="7">
        <f t="shared" ref="B21:S21" si="11">B5+B13</f>
        <v>0</v>
      </c>
      <c r="C21" s="10">
        <f t="shared" si="11"/>
        <v>1.1</v>
      </c>
      <c r="D21" s="10">
        <f t="shared" si="11"/>
        <v>3.377</v>
      </c>
      <c r="E21" s="10">
        <f t="shared" si="11"/>
        <v>6.91207</v>
      </c>
      <c r="F21" s="10">
        <f t="shared" si="11"/>
        <v>11.7905425</v>
      </c>
      <c r="G21" s="10">
        <f t="shared" si="11"/>
        <v>18.10221359</v>
      </c>
      <c r="H21" s="10">
        <f t="shared" si="11"/>
        <v>25.94155301</v>
      </c>
      <c r="I21" s="10">
        <f t="shared" si="11"/>
        <v>35.40792353</v>
      </c>
      <c r="J21" s="10">
        <f t="shared" si="11"/>
        <v>46.60581012</v>
      </c>
      <c r="K21" s="10">
        <f t="shared" si="11"/>
        <v>59.64505926</v>
      </c>
      <c r="L21" s="10">
        <f t="shared" si="11"/>
        <v>74.64112888</v>
      </c>
      <c r="M21" s="10">
        <f t="shared" si="11"/>
        <v>91.71534929</v>
      </c>
      <c r="N21" s="10">
        <f t="shared" si="11"/>
        <v>110.9951958</v>
      </c>
      <c r="O21" s="10">
        <f t="shared" si="11"/>
        <v>132.6145731</v>
      </c>
      <c r="P21" s="10">
        <f t="shared" si="11"/>
        <v>156.7141126</v>
      </c>
      <c r="Q21" s="10">
        <f t="shared" si="11"/>
        <v>183.4414824</v>
      </c>
      <c r="R21" s="10">
        <f t="shared" si="11"/>
        <v>212.9517111</v>
      </c>
      <c r="S21" s="10">
        <f t="shared" si="11"/>
        <v>245.4075261</v>
      </c>
    </row>
    <row r="22">
      <c r="A22" s="6" t="str">
        <f t="shared" si="9"/>
        <v>Bowls</v>
      </c>
      <c r="B22" s="7">
        <f t="shared" ref="B22:S22" si="12">B6+B14</f>
        <v>10</v>
      </c>
      <c r="C22" s="10">
        <f t="shared" si="12"/>
        <v>20</v>
      </c>
      <c r="D22" s="10">
        <f t="shared" si="12"/>
        <v>29.9775</v>
      </c>
      <c r="E22" s="10">
        <f t="shared" si="12"/>
        <v>39.9078625</v>
      </c>
      <c r="F22" s="10">
        <f t="shared" si="12"/>
        <v>49.76416006</v>
      </c>
      <c r="G22" s="10">
        <f t="shared" si="12"/>
        <v>59.5170132</v>
      </c>
      <c r="H22" s="10">
        <f t="shared" si="12"/>
        <v>69.13441803</v>
      </c>
      <c r="I22" s="10">
        <f t="shared" si="12"/>
        <v>78.58156304</v>
      </c>
      <c r="J22" s="10">
        <f t="shared" si="12"/>
        <v>87.82063438</v>
      </c>
      <c r="K22" s="10">
        <f t="shared" si="12"/>
        <v>96.81060898</v>
      </c>
      <c r="L22" s="10">
        <f t="shared" si="12"/>
        <v>105.5070347</v>
      </c>
      <c r="M22" s="10">
        <f t="shared" si="12"/>
        <v>113.8617971</v>
      </c>
      <c r="N22" s="10">
        <f t="shared" si="12"/>
        <v>121.822871</v>
      </c>
      <c r="O22" s="10">
        <f t="shared" si="12"/>
        <v>129.3340579</v>
      </c>
      <c r="P22" s="10">
        <f t="shared" si="12"/>
        <v>136.3347062</v>
      </c>
      <c r="Q22" s="10">
        <f t="shared" si="12"/>
        <v>142.7594143</v>
      </c>
      <c r="R22" s="10">
        <f t="shared" si="12"/>
        <v>148.5377167</v>
      </c>
      <c r="S22" s="10">
        <f t="shared" si="12"/>
        <v>153.5937491</v>
      </c>
    </row>
    <row r="23">
      <c r="A23" s="6" t="str">
        <f t="shared" si="9"/>
        <v>Plates</v>
      </c>
      <c r="B23" s="7">
        <f t="shared" ref="B23:S23" si="13">B7+B15</f>
        <v>20</v>
      </c>
      <c r="C23" s="10">
        <f t="shared" si="13"/>
        <v>40.05</v>
      </c>
      <c r="D23" s="10">
        <f t="shared" si="13"/>
        <v>60.11825</v>
      </c>
      <c r="E23" s="10">
        <f t="shared" si="13"/>
        <v>80.17021125</v>
      </c>
      <c r="F23" s="10">
        <f t="shared" si="13"/>
        <v>100.1683764</v>
      </c>
      <c r="G23" s="10">
        <f t="shared" si="13"/>
        <v>120.0720791</v>
      </c>
      <c r="H23" s="10">
        <f t="shared" si="13"/>
        <v>139.8372935</v>
      </c>
      <c r="I23" s="10">
        <f t="shared" si="13"/>
        <v>159.4164214</v>
      </c>
      <c r="J23" s="10">
        <f t="shared" si="13"/>
        <v>178.7580681</v>
      </c>
      <c r="K23" s="10">
        <f t="shared" si="13"/>
        <v>197.8068051</v>
      </c>
      <c r="L23" s="10">
        <f t="shared" si="13"/>
        <v>216.5029203</v>
      </c>
      <c r="M23" s="10">
        <f t="shared" si="13"/>
        <v>234.782153</v>
      </c>
      <c r="N23" s="10">
        <f t="shared" si="13"/>
        <v>252.5754153</v>
      </c>
      <c r="O23" s="10">
        <f t="shared" si="13"/>
        <v>269.8084969</v>
      </c>
      <c r="P23" s="10">
        <f t="shared" si="13"/>
        <v>286.4017548</v>
      </c>
      <c r="Q23" s="10">
        <f t="shared" si="13"/>
        <v>302.2697842</v>
      </c>
      <c r="R23" s="10">
        <f t="shared" si="13"/>
        <v>317.3210731</v>
      </c>
      <c r="S23" s="10">
        <f t="shared" si="13"/>
        <v>331.4576358</v>
      </c>
    </row>
    <row r="24">
      <c r="A24" s="6" t="str">
        <f t="shared" si="9"/>
        <v>Tumblers</v>
      </c>
      <c r="B24" s="7">
        <f t="shared" ref="B24:S24" si="14">B8+B16</f>
        <v>0</v>
      </c>
      <c r="C24" s="10">
        <f t="shared" si="14"/>
        <v>1.2</v>
      </c>
      <c r="D24" s="10">
        <f t="shared" si="14"/>
        <v>3.702</v>
      </c>
      <c r="E24" s="10">
        <f t="shared" si="14"/>
        <v>7.61457</v>
      </c>
      <c r="F24" s="10">
        <f t="shared" si="14"/>
        <v>13.05322995</v>
      </c>
      <c r="G24" s="10">
        <f t="shared" si="14"/>
        <v>20.1408505</v>
      </c>
      <c r="H24" s="10">
        <f t="shared" si="14"/>
        <v>29.00807564</v>
      </c>
      <c r="I24" s="10">
        <f t="shared" si="14"/>
        <v>39.79376843</v>
      </c>
      <c r="J24" s="10">
        <f t="shared" si="14"/>
        <v>52.64548098</v>
      </c>
      <c r="K24" s="10">
        <f t="shared" si="14"/>
        <v>67.71995</v>
      </c>
      <c r="L24" s="10">
        <f t="shared" si="14"/>
        <v>85.18361929</v>
      </c>
      <c r="M24" s="10">
        <f t="shared" si="14"/>
        <v>105.2131906</v>
      </c>
      <c r="N24" s="10">
        <f t="shared" si="14"/>
        <v>127.9962041</v>
      </c>
      <c r="O24" s="10">
        <f t="shared" si="14"/>
        <v>153.7316506</v>
      </c>
      <c r="P24" s="10">
        <f t="shared" si="14"/>
        <v>182.6306168</v>
      </c>
      <c r="Q24" s="10">
        <f t="shared" si="14"/>
        <v>214.9169647</v>
      </c>
      <c r="R24" s="10">
        <f t="shared" si="14"/>
        <v>250.8280485</v>
      </c>
      <c r="S24" s="10">
        <f t="shared" si="14"/>
        <v>290.6154699</v>
      </c>
    </row>
    <row r="25">
      <c r="A25" s="6" t="str">
        <f t="shared" si="9"/>
        <v/>
      </c>
      <c r="B25" s="6"/>
      <c r="C25" s="6"/>
      <c r="D25" s="6"/>
      <c r="E25" s="6"/>
      <c r="F25" s="6"/>
      <c r="G25" s="6"/>
      <c r="H25" s="6"/>
      <c r="I25" s="6"/>
      <c r="J25" s="6"/>
      <c r="K25" s="6"/>
      <c r="L25" s="6"/>
      <c r="M25" s="6"/>
      <c r="N25" s="6"/>
      <c r="O25" s="6"/>
      <c r="P25" s="6"/>
      <c r="Q25" s="6"/>
      <c r="R25" s="6"/>
      <c r="S25" s="6"/>
    </row>
    <row r="26">
      <c r="A26" s="6" t="s">
        <v>53</v>
      </c>
      <c r="B26" s="6"/>
      <c r="C26" s="6"/>
      <c r="D26" s="6"/>
      <c r="E26" s="6"/>
      <c r="F26" s="6"/>
      <c r="G26" s="6"/>
      <c r="H26" s="6"/>
      <c r="I26" s="6"/>
      <c r="J26" s="6"/>
      <c r="K26" s="6"/>
      <c r="L26" s="6"/>
      <c r="M26" s="6"/>
      <c r="N26" s="6"/>
      <c r="O26" s="6"/>
      <c r="P26" s="6"/>
      <c r="Q26" s="6"/>
      <c r="R26" s="6"/>
      <c r="S26" s="6"/>
    </row>
    <row r="27">
      <c r="A27" s="6" t="str">
        <f t="shared" ref="A27:A32" si="15">A19</f>
        <v>Bottles</v>
      </c>
      <c r="B27" s="11">
        <f>B19*Assumptions!$G2</f>
        <v>2600</v>
      </c>
      <c r="C27" s="11">
        <f>C19*Assumptions!$G2</f>
        <v>5187</v>
      </c>
      <c r="D27" s="11">
        <f>D19*Assumptions!$G2</f>
        <v>7753.915</v>
      </c>
      <c r="E27" s="11">
        <f>E19*Assumptions!$G2</f>
        <v>10293.01618</v>
      </c>
      <c r="F27" s="11">
        <f>F19*Assumptions!$G2</f>
        <v>12795.88565</v>
      </c>
      <c r="G27" s="11">
        <f>G19*Assumptions!$G2</f>
        <v>15253.36844</v>
      </c>
      <c r="H27" s="11">
        <f>H19*Assumptions!$G2</f>
        <v>17655.52136</v>
      </c>
      <c r="I27" s="11">
        <f>I19*Assumptions!$G2</f>
        <v>19991.55872</v>
      </c>
      <c r="J27" s="11">
        <f>J19*Assumptions!$G2</f>
        <v>22249.79471</v>
      </c>
      <c r="K27" s="11">
        <f>K19*Assumptions!$G2</f>
        <v>24417.58211</v>
      </c>
      <c r="L27" s="11">
        <f>L19*Assumptions!$G2</f>
        <v>26481.24728</v>
      </c>
      <c r="M27" s="11">
        <f>M19*Assumptions!$G2</f>
        <v>28426.02107</v>
      </c>
      <c r="N27" s="11">
        <f>N19*Assumptions!$G2</f>
        <v>30235.96557</v>
      </c>
      <c r="O27" s="11">
        <f>O19*Assumptions!$G2</f>
        <v>31893.89625</v>
      </c>
      <c r="P27" s="11">
        <f>P19*Assumptions!$G2</f>
        <v>33381.29943</v>
      </c>
      <c r="Q27" s="11">
        <f>Q19*Assumptions!$G2</f>
        <v>34678.24463</v>
      </c>
      <c r="R27" s="11">
        <f>R19*Assumptions!$G2</f>
        <v>35763.29171</v>
      </c>
      <c r="S27" s="11">
        <f>S19*Assumptions!$G2</f>
        <v>36613.39221</v>
      </c>
    </row>
    <row r="28">
      <c r="A28" s="6" t="str">
        <f t="shared" si="15"/>
        <v>Tiffins</v>
      </c>
      <c r="B28" s="11">
        <f>B20*Assumptions!$G3</f>
        <v>6000</v>
      </c>
      <c r="C28" s="11">
        <f>C20*Assumptions!$G3</f>
        <v>11980</v>
      </c>
      <c r="D28" s="11">
        <f>D20*Assumptions!$G3</f>
        <v>17931.4</v>
      </c>
      <c r="E28" s="11">
        <f>E20*Assumptions!$G3</f>
        <v>23845.022</v>
      </c>
      <c r="F28" s="11">
        <f>F20*Assumptions!$G3</f>
        <v>29711.07986</v>
      </c>
      <c r="G28" s="11">
        <f>G20*Assumptions!$G3</f>
        <v>35519.14774</v>
      </c>
      <c r="H28" s="11">
        <f>H20*Assumptions!$G3</f>
        <v>41258.12708</v>
      </c>
      <c r="I28" s="11">
        <f>I20*Assumptions!$G3</f>
        <v>46916.212</v>
      </c>
      <c r="J28" s="11">
        <f>J20*Assumptions!$G3</f>
        <v>52480.85311</v>
      </c>
      <c r="K28" s="11">
        <f>K20*Assumptions!$G3</f>
        <v>57938.71964</v>
      </c>
      <c r="L28" s="11">
        <f>L20*Assumptions!$G3</f>
        <v>63275.6598</v>
      </c>
      <c r="M28" s="11">
        <f>M20*Assumptions!$G3</f>
        <v>68476.65932</v>
      </c>
      <c r="N28" s="11">
        <f>N20*Assumptions!$G3</f>
        <v>73525.798</v>
      </c>
      <c r="O28" s="11">
        <f>O20*Assumptions!$G3</f>
        <v>78406.20441</v>
      </c>
      <c r="P28" s="11">
        <f>P20*Assumptions!$G3</f>
        <v>83100.0083</v>
      </c>
      <c r="Q28" s="11">
        <f>Q20*Assumptions!$G3</f>
        <v>87588.29102</v>
      </c>
      <c r="R28" s="11">
        <f>R20*Assumptions!$G3</f>
        <v>91851.03352</v>
      </c>
      <c r="S28" s="11">
        <f>S20*Assumptions!$G3</f>
        <v>95867.06205</v>
      </c>
    </row>
    <row r="29">
      <c r="A29" s="6" t="str">
        <f t="shared" si="15"/>
        <v>Jars</v>
      </c>
      <c r="B29" s="11">
        <f>B21*Assumptions!$G4</f>
        <v>0</v>
      </c>
      <c r="C29" s="11">
        <f>C21*Assumptions!$G4</f>
        <v>55</v>
      </c>
      <c r="D29" s="11">
        <f>D21*Assumptions!$G4</f>
        <v>168.85</v>
      </c>
      <c r="E29" s="11">
        <f>E21*Assumptions!$G4</f>
        <v>345.6035</v>
      </c>
      <c r="F29" s="11">
        <f>F21*Assumptions!$G4</f>
        <v>589.527125</v>
      </c>
      <c r="G29" s="11">
        <f>G21*Assumptions!$G4</f>
        <v>905.1106796</v>
      </c>
      <c r="H29" s="11">
        <f>H21*Assumptions!$G4</f>
        <v>1297.07765</v>
      </c>
      <c r="I29" s="11">
        <f>I21*Assumptions!$G4</f>
        <v>1770.396176</v>
      </c>
      <c r="J29" s="11">
        <f>J21*Assumptions!$G4</f>
        <v>2330.290506</v>
      </c>
      <c r="K29" s="11">
        <f>K21*Assumptions!$G4</f>
        <v>2982.252963</v>
      </c>
      <c r="L29" s="11">
        <f>L21*Assumptions!$G4</f>
        <v>3732.056444</v>
      </c>
      <c r="M29" s="11">
        <f>M21*Assumptions!$G4</f>
        <v>4585.767465</v>
      </c>
      <c r="N29" s="11">
        <f>N21*Assumptions!$G4</f>
        <v>5549.759789</v>
      </c>
      <c r="O29" s="11">
        <f>O21*Assumptions!$G4</f>
        <v>6630.728655</v>
      </c>
      <c r="P29" s="11">
        <f>P21*Assumptions!$G4</f>
        <v>7835.70563</v>
      </c>
      <c r="Q29" s="11">
        <f>Q21*Assumptions!$G4</f>
        <v>9172.074119</v>
      </c>
      <c r="R29" s="11">
        <f>R21*Assumptions!$G4</f>
        <v>10647.58556</v>
      </c>
      <c r="S29" s="11">
        <f>S21*Assumptions!$G4</f>
        <v>12270.3763</v>
      </c>
    </row>
    <row r="30">
      <c r="A30" s="6" t="str">
        <f t="shared" si="15"/>
        <v>Bowls</v>
      </c>
      <c r="B30" s="11">
        <f>B22*Assumptions!$G5</f>
        <v>450</v>
      </c>
      <c r="C30" s="11">
        <f>C22*Assumptions!$G5</f>
        <v>900</v>
      </c>
      <c r="D30" s="11">
        <f>D22*Assumptions!$G5</f>
        <v>1348.9875</v>
      </c>
      <c r="E30" s="11">
        <f>E22*Assumptions!$G5</f>
        <v>1795.853813</v>
      </c>
      <c r="F30" s="11">
        <f>F22*Assumptions!$G5</f>
        <v>2239.387203</v>
      </c>
      <c r="G30" s="11">
        <f>G22*Assumptions!$G5</f>
        <v>2678.265594</v>
      </c>
      <c r="H30" s="11">
        <f>H22*Assumptions!$G5</f>
        <v>3111.048811</v>
      </c>
      <c r="I30" s="11">
        <f>I22*Assumptions!$G5</f>
        <v>3536.170337</v>
      </c>
      <c r="J30" s="11">
        <f>J22*Assumptions!$G5</f>
        <v>3951.928547</v>
      </c>
      <c r="K30" s="11">
        <f>K22*Assumptions!$G5</f>
        <v>4356.477404</v>
      </c>
      <c r="L30" s="11">
        <f>L22*Assumptions!$G5</f>
        <v>4747.816564</v>
      </c>
      <c r="M30" s="11">
        <f>M22*Assumptions!$G5</f>
        <v>5123.780869</v>
      </c>
      <c r="N30" s="11">
        <f>N22*Assumptions!$G5</f>
        <v>5482.029196</v>
      </c>
      <c r="O30" s="11">
        <f>O22*Assumptions!$G5</f>
        <v>5820.032607</v>
      </c>
      <c r="P30" s="11">
        <f>P22*Assumptions!$G5</f>
        <v>6135.061777</v>
      </c>
      <c r="Q30" s="11">
        <f>Q22*Assumptions!$G5</f>
        <v>6424.173644</v>
      </c>
      <c r="R30" s="11">
        <f>R22*Assumptions!$G5</f>
        <v>6684.19725</v>
      </c>
      <c r="S30" s="11">
        <f>S22*Assumptions!$G5</f>
        <v>6911.718707</v>
      </c>
    </row>
    <row r="31">
      <c r="A31" s="6" t="str">
        <f t="shared" si="15"/>
        <v>Plates</v>
      </c>
      <c r="B31" s="11">
        <f>B23*Assumptions!$G6</f>
        <v>700</v>
      </c>
      <c r="C31" s="11">
        <f>C23*Assumptions!$G6</f>
        <v>1401.75</v>
      </c>
      <c r="D31" s="11">
        <f>D23*Assumptions!$G6</f>
        <v>2104.13875</v>
      </c>
      <c r="E31" s="11">
        <f>E23*Assumptions!$G6</f>
        <v>2805.957394</v>
      </c>
      <c r="F31" s="11">
        <f>F23*Assumptions!$G6</f>
        <v>3505.893172</v>
      </c>
      <c r="G31" s="11">
        <f>G23*Assumptions!$G6</f>
        <v>4202.522769</v>
      </c>
      <c r="H31" s="11">
        <f>H23*Assumptions!$G6</f>
        <v>4894.305274</v>
      </c>
      <c r="I31" s="11">
        <f>I23*Assumptions!$G6</f>
        <v>5579.57475</v>
      </c>
      <c r="J31" s="11">
        <f>J23*Assumptions!$G6</f>
        <v>6256.532383</v>
      </c>
      <c r="K31" s="11">
        <f>K23*Assumptions!$G6</f>
        <v>6923.238179</v>
      </c>
      <c r="L31" s="11">
        <f>L23*Assumptions!$G6</f>
        <v>7577.602211</v>
      </c>
      <c r="M31" s="11">
        <f>M23*Assumptions!$G6</f>
        <v>8217.375356</v>
      </c>
      <c r="N31" s="11">
        <f>N23*Assumptions!$G6</f>
        <v>8840.139534</v>
      </c>
      <c r="O31" s="11">
        <f>O23*Assumptions!$G6</f>
        <v>9443.297392</v>
      </c>
      <c r="P31" s="11">
        <f>P23*Assumptions!$G6</f>
        <v>10024.06142</v>
      </c>
      <c r="Q31" s="11">
        <f>Q23*Assumptions!$G6</f>
        <v>10579.44245</v>
      </c>
      <c r="R31" s="11">
        <f>R23*Assumptions!$G6</f>
        <v>11106.23756</v>
      </c>
      <c r="S31" s="11">
        <f>S23*Assumptions!$G6</f>
        <v>11601.01725</v>
      </c>
    </row>
    <row r="32">
      <c r="A32" s="6" t="str">
        <f t="shared" si="15"/>
        <v>Tumblers</v>
      </c>
      <c r="B32" s="11">
        <f>B24*Assumptions!$G7</f>
        <v>0</v>
      </c>
      <c r="C32" s="11">
        <f>C24*Assumptions!$G7</f>
        <v>120</v>
      </c>
      <c r="D32" s="11">
        <f>D24*Assumptions!$G7</f>
        <v>370.2</v>
      </c>
      <c r="E32" s="11">
        <f>E24*Assumptions!$G7</f>
        <v>761.457</v>
      </c>
      <c r="F32" s="11">
        <f>F24*Assumptions!$G7</f>
        <v>1305.322995</v>
      </c>
      <c r="G32" s="11">
        <f>G24*Assumptions!$G7</f>
        <v>2014.08505</v>
      </c>
      <c r="H32" s="11">
        <f>H24*Assumptions!$G7</f>
        <v>2900.807564</v>
      </c>
      <c r="I32" s="11">
        <f>I24*Assumptions!$G7</f>
        <v>3979.376843</v>
      </c>
      <c r="J32" s="11">
        <f>J24*Assumptions!$G7</f>
        <v>5264.548098</v>
      </c>
      <c r="K32" s="11">
        <f>K24*Assumptions!$G7</f>
        <v>6771.995</v>
      </c>
      <c r="L32" s="11">
        <f>L24*Assumptions!$G7</f>
        <v>8518.361929</v>
      </c>
      <c r="M32" s="11">
        <f>M24*Assumptions!$G7</f>
        <v>10521.31906</v>
      </c>
      <c r="N32" s="11">
        <f>N24*Assumptions!$G7</f>
        <v>12799.62041</v>
      </c>
      <c r="O32" s="11">
        <f>O24*Assumptions!$G7</f>
        <v>15373.16506</v>
      </c>
      <c r="P32" s="11">
        <f>P24*Assumptions!$G7</f>
        <v>18263.06168</v>
      </c>
      <c r="Q32" s="11">
        <f>Q24*Assumptions!$G7</f>
        <v>21491.69647</v>
      </c>
      <c r="R32" s="11">
        <f>R24*Assumptions!$G7</f>
        <v>25082.80485</v>
      </c>
      <c r="S32" s="11">
        <f>S24*Assumptions!$G7</f>
        <v>29061.54699</v>
      </c>
    </row>
    <row r="33">
      <c r="A33" s="6" t="s">
        <v>54</v>
      </c>
      <c r="B33" s="11">
        <f t="shared" ref="B33:S33" si="16">SUM(B27:B32)</f>
        <v>9750</v>
      </c>
      <c r="C33" s="11">
        <f t="shared" si="16"/>
        <v>19643.75</v>
      </c>
      <c r="D33" s="11">
        <f t="shared" si="16"/>
        <v>29677.49125</v>
      </c>
      <c r="E33" s="11">
        <f t="shared" si="16"/>
        <v>39846.90988</v>
      </c>
      <c r="F33" s="11">
        <f t="shared" si="16"/>
        <v>50147.09601</v>
      </c>
      <c r="G33" s="11">
        <f t="shared" si="16"/>
        <v>60572.50028</v>
      </c>
      <c r="H33" s="11">
        <f t="shared" si="16"/>
        <v>71116.88774</v>
      </c>
      <c r="I33" s="11">
        <f t="shared" si="16"/>
        <v>81773.28883</v>
      </c>
      <c r="J33" s="11">
        <f t="shared" si="16"/>
        <v>92533.94735</v>
      </c>
      <c r="K33" s="11">
        <f t="shared" si="16"/>
        <v>103390.2653</v>
      </c>
      <c r="L33" s="11">
        <f t="shared" si="16"/>
        <v>114332.7442</v>
      </c>
      <c r="M33" s="11">
        <f t="shared" si="16"/>
        <v>125350.9231</v>
      </c>
      <c r="N33" s="11">
        <f t="shared" si="16"/>
        <v>136433.3125</v>
      </c>
      <c r="O33" s="11">
        <f t="shared" si="16"/>
        <v>147567.3244</v>
      </c>
      <c r="P33" s="11">
        <f t="shared" si="16"/>
        <v>158739.1982</v>
      </c>
      <c r="Q33" s="11">
        <f t="shared" si="16"/>
        <v>169933.9223</v>
      </c>
      <c r="R33" s="11">
        <f t="shared" si="16"/>
        <v>181135.1505</v>
      </c>
      <c r="S33" s="11">
        <f t="shared" si="16"/>
        <v>192325.1135</v>
      </c>
    </row>
    <row r="34">
      <c r="A34" s="6"/>
      <c r="B34" s="6"/>
      <c r="C34" s="6"/>
      <c r="D34" s="6"/>
      <c r="E34" s="6"/>
      <c r="F34" s="6"/>
      <c r="G34" s="6"/>
      <c r="H34" s="6"/>
      <c r="I34" s="6"/>
      <c r="J34" s="6"/>
      <c r="K34" s="6"/>
      <c r="L34" s="6"/>
      <c r="M34" s="6"/>
      <c r="N34" s="6"/>
      <c r="O34" s="6"/>
      <c r="P34" s="6"/>
      <c r="Q34" s="6"/>
      <c r="R34" s="6"/>
      <c r="S34" s="6"/>
    </row>
    <row r="35">
      <c r="A35" s="6"/>
      <c r="B35" s="6"/>
      <c r="C35" s="6"/>
      <c r="D35" s="6"/>
      <c r="E35" s="6"/>
      <c r="F35" s="6"/>
      <c r="G35" s="6"/>
      <c r="H35" s="6"/>
      <c r="I35" s="6"/>
      <c r="J35" s="6"/>
      <c r="K35" s="6"/>
      <c r="L35" s="6"/>
      <c r="M35" s="6"/>
      <c r="N35" s="6"/>
      <c r="O35" s="6"/>
      <c r="P35" s="6"/>
      <c r="Q35" s="6"/>
      <c r="R35" s="6"/>
      <c r="S35"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18</v>
      </c>
      <c r="C1" s="6" t="s">
        <v>19</v>
      </c>
      <c r="D1" s="6" t="s">
        <v>20</v>
      </c>
      <c r="E1" s="6" t="s">
        <v>21</v>
      </c>
      <c r="F1" s="6" t="s">
        <v>22</v>
      </c>
      <c r="G1" s="6" t="s">
        <v>23</v>
      </c>
      <c r="H1" s="6" t="s">
        <v>24</v>
      </c>
      <c r="I1" s="6" t="s">
        <v>25</v>
      </c>
      <c r="J1" s="6" t="s">
        <v>26</v>
      </c>
      <c r="K1" s="6" t="s">
        <v>27</v>
      </c>
      <c r="L1" s="6" t="s">
        <v>28</v>
      </c>
      <c r="M1" s="6" t="s">
        <v>29</v>
      </c>
      <c r="N1" s="6" t="s">
        <v>30</v>
      </c>
      <c r="O1" s="6" t="s">
        <v>31</v>
      </c>
      <c r="P1" s="6" t="s">
        <v>32</v>
      </c>
      <c r="Q1" s="6" t="s">
        <v>33</v>
      </c>
      <c r="R1" s="6" t="s">
        <v>34</v>
      </c>
      <c r="S1" s="6" t="s">
        <v>35</v>
      </c>
    </row>
    <row r="2">
      <c r="A2" s="6" t="s">
        <v>55</v>
      </c>
      <c r="B2" s="6"/>
      <c r="C2" s="6"/>
      <c r="D2" s="6"/>
      <c r="E2" s="6"/>
      <c r="F2" s="6"/>
      <c r="G2" s="6"/>
      <c r="H2" s="6"/>
      <c r="I2" s="6"/>
      <c r="J2" s="6"/>
      <c r="K2" s="6"/>
      <c r="L2" s="6"/>
      <c r="M2" s="6"/>
      <c r="N2" s="6"/>
      <c r="O2" s="6"/>
      <c r="P2" s="6"/>
      <c r="Q2" s="6"/>
      <c r="R2" s="6"/>
      <c r="S2" s="6"/>
    </row>
    <row r="3">
      <c r="A3" s="6" t="s">
        <v>56</v>
      </c>
      <c r="B3" s="11">
        <f>'Sales and Costs'!B9</f>
        <v>82550</v>
      </c>
      <c r="C3" s="11">
        <f>'Sales and Costs'!C9</f>
        <v>86100.5</v>
      </c>
      <c r="D3" s="11">
        <f>'Sales and Costs'!D9</f>
        <v>89807.605</v>
      </c>
      <c r="E3" s="11">
        <f>'Sales and Costs'!E9</f>
        <v>93678.3743</v>
      </c>
      <c r="F3" s="11">
        <f>'Sales and Costs'!F9</f>
        <v>97720.19132</v>
      </c>
      <c r="G3" s="11">
        <f>'Sales and Costs'!G9</f>
        <v>101940.7787</v>
      </c>
      <c r="H3" s="11">
        <f>'Sales and Costs'!H9</f>
        <v>106348.2141</v>
      </c>
      <c r="I3" s="11">
        <f>'Sales and Costs'!I9</f>
        <v>110950.9469</v>
      </c>
      <c r="J3" s="11">
        <f>'Sales and Costs'!J9</f>
        <v>115757.8154</v>
      </c>
      <c r="K3" s="11">
        <f>'Sales and Costs'!K9</f>
        <v>120778.0651</v>
      </c>
      <c r="L3" s="11">
        <f>'Sales and Costs'!L9</f>
        <v>126021.3675</v>
      </c>
      <c r="M3" s="11">
        <f>'Sales and Costs'!M9</f>
        <v>131497.8405</v>
      </c>
      <c r="N3" s="11">
        <f>'Sales and Costs'!N9</f>
        <v>137218.0688</v>
      </c>
      <c r="O3" s="11">
        <f>'Sales and Costs'!O9</f>
        <v>143193.1261</v>
      </c>
      <c r="P3" s="11">
        <f>'Sales and Costs'!P9</f>
        <v>149434.5979</v>
      </c>
      <c r="Q3" s="11">
        <f>'Sales and Costs'!Q9</f>
        <v>155954.6054</v>
      </c>
      <c r="R3" s="11">
        <f>'Sales and Costs'!R9</f>
        <v>162765.8306</v>
      </c>
      <c r="S3" s="11">
        <f>'Sales and Costs'!S9</f>
        <v>169881.543</v>
      </c>
    </row>
    <row r="4">
      <c r="A4" s="6"/>
      <c r="B4" s="6"/>
      <c r="C4" s="6"/>
      <c r="D4" s="6"/>
      <c r="E4" s="6"/>
      <c r="F4" s="6"/>
      <c r="G4" s="6"/>
      <c r="H4" s="6"/>
      <c r="I4" s="6"/>
      <c r="J4" s="6"/>
      <c r="K4" s="6"/>
      <c r="L4" s="6"/>
      <c r="M4" s="6"/>
      <c r="N4" s="6"/>
      <c r="O4" s="6"/>
      <c r="P4" s="6"/>
      <c r="Q4" s="6"/>
      <c r="R4" s="6"/>
      <c r="S4" s="6"/>
    </row>
    <row r="5">
      <c r="A5" s="6" t="s">
        <v>57</v>
      </c>
      <c r="B5" s="6"/>
      <c r="C5" s="6"/>
      <c r="D5" s="6"/>
      <c r="E5" s="6"/>
      <c r="F5" s="6"/>
      <c r="G5" s="6"/>
      <c r="H5" s="6"/>
      <c r="I5" s="6"/>
      <c r="J5" s="6"/>
      <c r="K5" s="6"/>
      <c r="L5" s="6"/>
      <c r="M5" s="6"/>
      <c r="N5" s="6"/>
      <c r="O5" s="6"/>
      <c r="P5" s="6"/>
      <c r="Q5" s="6"/>
      <c r="R5" s="6"/>
      <c r="S5" s="6"/>
    </row>
    <row r="6">
      <c r="A6" s="6" t="s">
        <v>58</v>
      </c>
      <c r="B6" s="11">
        <f>Purchases!B18</f>
        <v>10450</v>
      </c>
      <c r="C6" s="11">
        <f>Purchases!C18</f>
        <v>39490.5</v>
      </c>
      <c r="D6" s="11">
        <f>Purchases!D18</f>
        <v>72736.6325</v>
      </c>
      <c r="E6" s="11">
        <f>Purchases!E18</f>
        <v>83560.10336</v>
      </c>
      <c r="F6" s="11">
        <f>Purchases!F18</f>
        <v>86896.54331</v>
      </c>
      <c r="G6" s="11">
        <f>Purchases!G18</f>
        <v>90370.58947</v>
      </c>
      <c r="H6" s="11">
        <f>Purchases!H18</f>
        <v>93988.07328</v>
      </c>
      <c r="I6" s="11">
        <f>Purchases!I18</f>
        <v>97755.07879</v>
      </c>
      <c r="J6" s="11">
        <f>Purchases!J18</f>
        <v>101677.9538</v>
      </c>
      <c r="K6" s="11">
        <f>Purchases!K18</f>
        <v>105763.3214</v>
      </c>
      <c r="L6" s="11">
        <f>Purchases!L18</f>
        <v>110018.0922</v>
      </c>
      <c r="M6" s="11">
        <f>Purchases!M18</f>
        <v>114449.4771</v>
      </c>
      <c r="N6" s="11">
        <f>Purchases!N18</f>
        <v>119065.0004</v>
      </c>
      <c r="O6" s="11">
        <f>Purchases!O18</f>
        <v>123872.5137</v>
      </c>
      <c r="P6" s="11">
        <f>Purchases!P18</f>
        <v>128880.2105</v>
      </c>
      <c r="Q6" s="11">
        <f>Purchases!Q18</f>
        <v>134096.6411</v>
      </c>
      <c r="R6" s="11">
        <f>Purchases!R18</f>
        <v>139530.7284</v>
      </c>
      <c r="S6" s="11">
        <f>Purchases!S18</f>
        <v>145191.7849</v>
      </c>
    </row>
    <row r="7">
      <c r="A7" s="6"/>
      <c r="B7" s="6"/>
      <c r="C7" s="6"/>
      <c r="D7" s="6"/>
      <c r="E7" s="6"/>
      <c r="F7" s="6"/>
      <c r="G7" s="6"/>
      <c r="H7" s="6"/>
      <c r="I7" s="6"/>
      <c r="J7" s="6"/>
      <c r="K7" s="6"/>
      <c r="L7" s="6"/>
      <c r="M7" s="6"/>
      <c r="N7" s="6"/>
      <c r="O7" s="6"/>
      <c r="P7" s="6"/>
      <c r="Q7" s="6"/>
      <c r="R7" s="6"/>
      <c r="S7" s="6"/>
    </row>
    <row r="8">
      <c r="A8" s="6" t="s">
        <v>59</v>
      </c>
      <c r="B8" s="11">
        <f t="shared" ref="B8:S8" si="1">B3-B6</f>
        <v>72100</v>
      </c>
      <c r="C8" s="11">
        <f t="shared" si="1"/>
        <v>46610</v>
      </c>
      <c r="D8" s="11">
        <f t="shared" si="1"/>
        <v>17070.9725</v>
      </c>
      <c r="E8" s="11">
        <f t="shared" si="1"/>
        <v>10118.27094</v>
      </c>
      <c r="F8" s="11">
        <f t="shared" si="1"/>
        <v>10823.64801</v>
      </c>
      <c r="G8" s="11">
        <f t="shared" si="1"/>
        <v>11570.18923</v>
      </c>
      <c r="H8" s="11">
        <f t="shared" si="1"/>
        <v>12360.14085</v>
      </c>
      <c r="I8" s="11">
        <f t="shared" si="1"/>
        <v>13195.86816</v>
      </c>
      <c r="J8" s="11">
        <f t="shared" si="1"/>
        <v>14079.86167</v>
      </c>
      <c r="K8" s="11">
        <f t="shared" si="1"/>
        <v>15014.74372</v>
      </c>
      <c r="L8" s="11">
        <f t="shared" si="1"/>
        <v>16003.27532</v>
      </c>
      <c r="M8" s="11">
        <f t="shared" si="1"/>
        <v>17048.36338</v>
      </c>
      <c r="N8" s="11">
        <f t="shared" si="1"/>
        <v>18153.0684</v>
      </c>
      <c r="O8" s="11">
        <f t="shared" si="1"/>
        <v>19320.6124</v>
      </c>
      <c r="P8" s="11">
        <f t="shared" si="1"/>
        <v>20554.38741</v>
      </c>
      <c r="Q8" s="11">
        <f t="shared" si="1"/>
        <v>21857.96433</v>
      </c>
      <c r="R8" s="11">
        <f t="shared" si="1"/>
        <v>23235.10221</v>
      </c>
      <c r="S8" s="11">
        <f t="shared" si="1"/>
        <v>24689.75815</v>
      </c>
    </row>
    <row r="9">
      <c r="A9" s="6"/>
      <c r="B9" s="6"/>
      <c r="C9" s="6"/>
      <c r="D9" s="6"/>
      <c r="E9" s="6"/>
      <c r="F9" s="6"/>
      <c r="G9" s="6"/>
      <c r="H9" s="6"/>
      <c r="I9" s="6"/>
      <c r="J9" s="6"/>
      <c r="K9" s="6"/>
      <c r="L9" s="6"/>
      <c r="M9" s="6"/>
      <c r="N9" s="6"/>
      <c r="O9" s="6"/>
      <c r="P9" s="6"/>
      <c r="Q9" s="6"/>
      <c r="R9" s="6"/>
      <c r="S9" s="6"/>
    </row>
    <row r="10">
      <c r="A10" s="6" t="s">
        <v>60</v>
      </c>
      <c r="B10" s="6"/>
      <c r="C10" s="6"/>
      <c r="D10" s="6"/>
      <c r="E10" s="6"/>
      <c r="F10" s="6"/>
      <c r="G10" s="6"/>
      <c r="H10" s="6"/>
      <c r="I10" s="6"/>
      <c r="J10" s="6"/>
      <c r="K10" s="6"/>
      <c r="L10" s="6"/>
      <c r="M10" s="6"/>
      <c r="N10" s="6"/>
      <c r="O10" s="6"/>
      <c r="P10" s="6"/>
      <c r="Q10" s="6"/>
      <c r="R10" s="6"/>
      <c r="S10" s="6"/>
    </row>
    <row r="11">
      <c r="A11" s="6" t="s">
        <v>61</v>
      </c>
      <c r="B11" s="7">
        <v>0.0</v>
      </c>
      <c r="C11" s="11">
        <f t="shared" ref="C11:S11" si="2">B13</f>
        <v>72100</v>
      </c>
      <c r="D11" s="11">
        <f t="shared" si="2"/>
        <v>118710</v>
      </c>
      <c r="E11" s="11">
        <f t="shared" si="2"/>
        <v>135780.9725</v>
      </c>
      <c r="F11" s="11">
        <f t="shared" si="2"/>
        <v>145899.2434</v>
      </c>
      <c r="G11" s="11">
        <f t="shared" si="2"/>
        <v>156722.8914</v>
      </c>
      <c r="H11" s="11">
        <f t="shared" si="2"/>
        <v>168293.0807</v>
      </c>
      <c r="I11" s="11">
        <f t="shared" si="2"/>
        <v>180653.2215</v>
      </c>
      <c r="J11" s="11">
        <f t="shared" si="2"/>
        <v>193849.0897</v>
      </c>
      <c r="K11" s="11">
        <f t="shared" si="2"/>
        <v>207928.9514</v>
      </c>
      <c r="L11" s="11">
        <f t="shared" si="2"/>
        <v>222943.6951</v>
      </c>
      <c r="M11" s="11">
        <f t="shared" si="2"/>
        <v>238946.9704</v>
      </c>
      <c r="N11" s="11">
        <f t="shared" si="2"/>
        <v>255995.3338</v>
      </c>
      <c r="O11" s="11">
        <f t="shared" si="2"/>
        <v>274148.4022</v>
      </c>
      <c r="P11" s="11">
        <f t="shared" si="2"/>
        <v>293469.0146</v>
      </c>
      <c r="Q11" s="11">
        <f t="shared" si="2"/>
        <v>314023.402</v>
      </c>
      <c r="R11" s="11">
        <f t="shared" si="2"/>
        <v>335881.3663</v>
      </c>
      <c r="S11" s="11">
        <f t="shared" si="2"/>
        <v>359116.4685</v>
      </c>
    </row>
    <row r="12">
      <c r="A12" s="6" t="s">
        <v>62</v>
      </c>
      <c r="B12" s="11">
        <f t="shared" ref="B12:S12" si="3">B8</f>
        <v>72100</v>
      </c>
      <c r="C12" s="11">
        <f t="shared" si="3"/>
        <v>46610</v>
      </c>
      <c r="D12" s="11">
        <f t="shared" si="3"/>
        <v>17070.9725</v>
      </c>
      <c r="E12" s="11">
        <f t="shared" si="3"/>
        <v>10118.27094</v>
      </c>
      <c r="F12" s="11">
        <f t="shared" si="3"/>
        <v>10823.64801</v>
      </c>
      <c r="G12" s="11">
        <f t="shared" si="3"/>
        <v>11570.18923</v>
      </c>
      <c r="H12" s="11">
        <f t="shared" si="3"/>
        <v>12360.14085</v>
      </c>
      <c r="I12" s="11">
        <f t="shared" si="3"/>
        <v>13195.86816</v>
      </c>
      <c r="J12" s="11">
        <f t="shared" si="3"/>
        <v>14079.86167</v>
      </c>
      <c r="K12" s="11">
        <f t="shared" si="3"/>
        <v>15014.74372</v>
      </c>
      <c r="L12" s="11">
        <f t="shared" si="3"/>
        <v>16003.27532</v>
      </c>
      <c r="M12" s="11">
        <f t="shared" si="3"/>
        <v>17048.36338</v>
      </c>
      <c r="N12" s="11">
        <f t="shared" si="3"/>
        <v>18153.0684</v>
      </c>
      <c r="O12" s="11">
        <f t="shared" si="3"/>
        <v>19320.6124</v>
      </c>
      <c r="P12" s="11">
        <f t="shared" si="3"/>
        <v>20554.38741</v>
      </c>
      <c r="Q12" s="11">
        <f t="shared" si="3"/>
        <v>21857.96433</v>
      </c>
      <c r="R12" s="11">
        <f t="shared" si="3"/>
        <v>23235.10221</v>
      </c>
      <c r="S12" s="11">
        <f t="shared" si="3"/>
        <v>24689.75815</v>
      </c>
    </row>
    <row r="13">
      <c r="A13" s="6" t="s">
        <v>63</v>
      </c>
      <c r="B13" s="11">
        <f t="shared" ref="B13:S13" si="4">B11+B12</f>
        <v>72100</v>
      </c>
      <c r="C13" s="11">
        <f t="shared" si="4"/>
        <v>118710</v>
      </c>
      <c r="D13" s="11">
        <f t="shared" si="4"/>
        <v>135780.9725</v>
      </c>
      <c r="E13" s="11">
        <f t="shared" si="4"/>
        <v>145899.2434</v>
      </c>
      <c r="F13" s="11">
        <f t="shared" si="4"/>
        <v>156722.8914</v>
      </c>
      <c r="G13" s="11">
        <f t="shared" si="4"/>
        <v>168293.0807</v>
      </c>
      <c r="H13" s="11">
        <f t="shared" si="4"/>
        <v>180653.2215</v>
      </c>
      <c r="I13" s="11">
        <f t="shared" si="4"/>
        <v>193849.0897</v>
      </c>
      <c r="J13" s="11">
        <f t="shared" si="4"/>
        <v>207928.9514</v>
      </c>
      <c r="K13" s="11">
        <f t="shared" si="4"/>
        <v>222943.6951</v>
      </c>
      <c r="L13" s="11">
        <f t="shared" si="4"/>
        <v>238946.9704</v>
      </c>
      <c r="M13" s="11">
        <f t="shared" si="4"/>
        <v>255995.3338</v>
      </c>
      <c r="N13" s="11">
        <f t="shared" si="4"/>
        <v>274148.4022</v>
      </c>
      <c r="O13" s="11">
        <f t="shared" si="4"/>
        <v>293469.0146</v>
      </c>
      <c r="P13" s="11">
        <f t="shared" si="4"/>
        <v>314023.402</v>
      </c>
      <c r="Q13" s="11">
        <f t="shared" si="4"/>
        <v>335881.3663</v>
      </c>
      <c r="R13" s="11">
        <f t="shared" si="4"/>
        <v>359116.4685</v>
      </c>
      <c r="S13" s="11">
        <f t="shared" si="4"/>
        <v>383806.2267</v>
      </c>
    </row>
    <row r="14">
      <c r="A14" s="6"/>
      <c r="B14" s="6"/>
      <c r="C14" s="6"/>
      <c r="D14" s="6"/>
      <c r="E14" s="6"/>
      <c r="F14" s="6"/>
      <c r="G14" s="6"/>
      <c r="H14" s="6"/>
      <c r="I14" s="6"/>
      <c r="J14" s="6"/>
      <c r="K14" s="6"/>
      <c r="L14" s="6"/>
      <c r="M14" s="6"/>
      <c r="N14" s="6"/>
      <c r="O14" s="6"/>
      <c r="P14" s="6"/>
      <c r="Q14" s="6"/>
      <c r="R14" s="6"/>
      <c r="S14" s="6"/>
    </row>
    <row r="15">
      <c r="A15" s="6"/>
      <c r="B15" s="6"/>
      <c r="C15" s="6"/>
      <c r="D15" s="6"/>
      <c r="E15" s="6"/>
      <c r="F15" s="6"/>
      <c r="G15" s="6"/>
      <c r="H15" s="6"/>
      <c r="I15" s="6"/>
      <c r="J15" s="6"/>
      <c r="K15" s="6"/>
      <c r="L15" s="6"/>
      <c r="M15" s="6"/>
      <c r="N15" s="6"/>
      <c r="O15" s="6"/>
      <c r="P15" s="6"/>
      <c r="Q15" s="6"/>
      <c r="R15" s="6"/>
      <c r="S15" s="6"/>
    </row>
    <row r="16">
      <c r="A16" s="6"/>
      <c r="B16" s="6"/>
      <c r="C16" s="6"/>
      <c r="D16" s="6"/>
      <c r="E16" s="6"/>
      <c r="F16" s="6"/>
      <c r="G16" s="6"/>
      <c r="H16" s="6"/>
      <c r="I16" s="6"/>
      <c r="J16" s="6"/>
      <c r="K16" s="6"/>
      <c r="L16" s="6"/>
      <c r="M16" s="6"/>
      <c r="N16" s="6"/>
      <c r="O16" s="6"/>
      <c r="P16" s="6"/>
      <c r="Q16" s="6"/>
      <c r="R16" s="6"/>
      <c r="S16" s="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18</v>
      </c>
      <c r="C1" s="6" t="s">
        <v>19</v>
      </c>
      <c r="D1" s="6" t="s">
        <v>20</v>
      </c>
      <c r="E1" s="6" t="s">
        <v>21</v>
      </c>
      <c r="F1" s="6" t="s">
        <v>22</v>
      </c>
      <c r="G1" s="6" t="s">
        <v>23</v>
      </c>
      <c r="H1" s="6" t="s">
        <v>24</v>
      </c>
      <c r="I1" s="6" t="s">
        <v>25</v>
      </c>
      <c r="J1" s="6" t="s">
        <v>26</v>
      </c>
      <c r="K1" s="6" t="s">
        <v>27</v>
      </c>
      <c r="L1" s="6" t="s">
        <v>28</v>
      </c>
      <c r="M1" s="6" t="s">
        <v>29</v>
      </c>
      <c r="N1" s="6" t="s">
        <v>30</v>
      </c>
      <c r="O1" s="6" t="s">
        <v>31</v>
      </c>
      <c r="P1" s="6" t="s">
        <v>32</v>
      </c>
      <c r="Q1" s="6" t="s">
        <v>33</v>
      </c>
      <c r="R1" s="6" t="s">
        <v>34</v>
      </c>
      <c r="S1" s="6" t="s">
        <v>35</v>
      </c>
    </row>
    <row r="2">
      <c r="A2" s="6" t="s">
        <v>64</v>
      </c>
      <c r="B2" s="6"/>
      <c r="C2" s="12"/>
      <c r="D2" s="6"/>
      <c r="E2" s="13"/>
      <c r="F2" s="6"/>
      <c r="G2" s="6"/>
      <c r="H2" s="6"/>
      <c r="I2" s="6"/>
      <c r="J2" s="6"/>
      <c r="K2" s="6"/>
      <c r="L2" s="6"/>
      <c r="M2" s="6"/>
      <c r="N2" s="6"/>
      <c r="O2" s="6"/>
      <c r="P2" s="6"/>
      <c r="Q2" s="6"/>
      <c r="R2" s="6"/>
      <c r="S2" s="6"/>
    </row>
    <row r="3">
      <c r="A3" s="6" t="s">
        <v>60</v>
      </c>
      <c r="B3" s="11">
        <f>Cash!B13</f>
        <v>72100</v>
      </c>
      <c r="C3" s="11">
        <f>Cash!C13</f>
        <v>118710</v>
      </c>
      <c r="D3" s="11">
        <f>Cash!D13</f>
        <v>135780.9725</v>
      </c>
      <c r="E3" s="11">
        <f>Cash!E13</f>
        <v>145899.2434</v>
      </c>
      <c r="F3" s="11">
        <f>Cash!F13</f>
        <v>156722.8914</v>
      </c>
      <c r="G3" s="11">
        <f>Cash!G13</f>
        <v>168293.0807</v>
      </c>
      <c r="H3" s="11">
        <f>Cash!H13</f>
        <v>180653.2215</v>
      </c>
      <c r="I3" s="11">
        <f>Cash!I13</f>
        <v>193849.0897</v>
      </c>
      <c r="J3" s="11">
        <f>Cash!J13</f>
        <v>207928.9514</v>
      </c>
      <c r="K3" s="11">
        <f>Cash!K13</f>
        <v>222943.6951</v>
      </c>
      <c r="L3" s="11">
        <f>Cash!L13</f>
        <v>238946.9704</v>
      </c>
      <c r="M3" s="11">
        <f>Cash!M13</f>
        <v>255995.3338</v>
      </c>
      <c r="N3" s="11">
        <f>Cash!N13</f>
        <v>274148.4022</v>
      </c>
      <c r="O3" s="11">
        <f>Cash!O13</f>
        <v>293469.0146</v>
      </c>
      <c r="P3" s="11">
        <f>Cash!P13</f>
        <v>314023.402</v>
      </c>
      <c r="Q3" s="11">
        <f>Cash!Q13</f>
        <v>335881.3663</v>
      </c>
      <c r="R3" s="11">
        <f>Cash!R13</f>
        <v>359116.4685</v>
      </c>
      <c r="S3" s="11">
        <f>Cash!S13</f>
        <v>383806.2267</v>
      </c>
    </row>
    <row r="4">
      <c r="A4" s="6" t="s">
        <v>65</v>
      </c>
      <c r="B4" s="11">
        <f>Stocks!B33</f>
        <v>9750</v>
      </c>
      <c r="C4" s="11">
        <f>Stocks!C33</f>
        <v>19643.75</v>
      </c>
      <c r="D4" s="11">
        <f>Stocks!D33</f>
        <v>29677.49125</v>
      </c>
      <c r="E4" s="11">
        <f>Stocks!E33</f>
        <v>39846.90988</v>
      </c>
      <c r="F4" s="11">
        <f>Stocks!F33</f>
        <v>50147.09601</v>
      </c>
      <c r="G4" s="11">
        <f>Stocks!G33</f>
        <v>60572.50028</v>
      </c>
      <c r="H4" s="11">
        <f>Stocks!H33</f>
        <v>71116.88774</v>
      </c>
      <c r="I4" s="11">
        <f>Stocks!I33</f>
        <v>81773.28883</v>
      </c>
      <c r="J4" s="11">
        <f>Stocks!J33</f>
        <v>92533.94735</v>
      </c>
      <c r="K4" s="11">
        <f>Stocks!K33</f>
        <v>103390.2653</v>
      </c>
      <c r="L4" s="11">
        <f>Stocks!L33</f>
        <v>114332.7442</v>
      </c>
      <c r="M4" s="11">
        <f>Stocks!M33</f>
        <v>125350.9231</v>
      </c>
      <c r="N4" s="11">
        <f>Stocks!N33</f>
        <v>136433.3125</v>
      </c>
      <c r="O4" s="11">
        <f>Stocks!O33</f>
        <v>147567.3244</v>
      </c>
      <c r="P4" s="11">
        <f>Stocks!P33</f>
        <v>158739.1982</v>
      </c>
      <c r="Q4" s="11">
        <f>Stocks!Q33</f>
        <v>169933.9223</v>
      </c>
      <c r="R4" s="11">
        <f>Stocks!R33</f>
        <v>181135.1505</v>
      </c>
      <c r="S4" s="11">
        <f>Stocks!S33</f>
        <v>192325.1135</v>
      </c>
    </row>
    <row r="5">
      <c r="A5" s="6" t="s">
        <v>66</v>
      </c>
      <c r="B5" s="11">
        <f t="shared" ref="B5:S5" si="1">SUM(B3:B4)</f>
        <v>81850</v>
      </c>
      <c r="C5" s="11">
        <f t="shared" si="1"/>
        <v>138353.75</v>
      </c>
      <c r="D5" s="11">
        <f t="shared" si="1"/>
        <v>165458.4638</v>
      </c>
      <c r="E5" s="11">
        <f t="shared" si="1"/>
        <v>185746.1533</v>
      </c>
      <c r="F5" s="11">
        <f t="shared" si="1"/>
        <v>206869.9875</v>
      </c>
      <c r="G5" s="11">
        <f t="shared" si="1"/>
        <v>228865.581</v>
      </c>
      <c r="H5" s="11">
        <f t="shared" si="1"/>
        <v>251770.1093</v>
      </c>
      <c r="I5" s="11">
        <f t="shared" si="1"/>
        <v>275622.3785</v>
      </c>
      <c r="J5" s="11">
        <f t="shared" si="1"/>
        <v>300462.8987</v>
      </c>
      <c r="K5" s="11">
        <f t="shared" si="1"/>
        <v>326333.9604</v>
      </c>
      <c r="L5" s="11">
        <f t="shared" si="1"/>
        <v>353279.7146</v>
      </c>
      <c r="M5" s="11">
        <f t="shared" si="1"/>
        <v>381346.2569</v>
      </c>
      <c r="N5" s="11">
        <f t="shared" si="1"/>
        <v>410581.7147</v>
      </c>
      <c r="O5" s="11">
        <f t="shared" si="1"/>
        <v>441036.339</v>
      </c>
      <c r="P5" s="11">
        <f t="shared" si="1"/>
        <v>472762.6002</v>
      </c>
      <c r="Q5" s="11">
        <f t="shared" si="1"/>
        <v>505815.2886</v>
      </c>
      <c r="R5" s="11">
        <f t="shared" si="1"/>
        <v>540251.619</v>
      </c>
      <c r="S5" s="11">
        <f t="shared" si="1"/>
        <v>576131.3402</v>
      </c>
    </row>
    <row r="6">
      <c r="A6" s="6"/>
      <c r="B6" s="6"/>
      <c r="C6" s="13"/>
      <c r="D6" s="6"/>
      <c r="E6" s="12"/>
      <c r="F6" s="6"/>
      <c r="G6" s="6"/>
      <c r="H6" s="6"/>
      <c r="I6" s="6"/>
      <c r="J6" s="6"/>
      <c r="K6" s="6"/>
      <c r="L6" s="6"/>
      <c r="M6" s="6"/>
      <c r="N6" s="6"/>
      <c r="O6" s="6"/>
      <c r="P6" s="6"/>
      <c r="Q6" s="6"/>
      <c r="R6" s="6"/>
      <c r="S6" s="6"/>
    </row>
    <row r="7">
      <c r="A7" s="6" t="s">
        <v>67</v>
      </c>
      <c r="B7" s="6"/>
      <c r="C7" s="13"/>
      <c r="D7" s="6"/>
      <c r="E7" s="12"/>
      <c r="F7" s="6"/>
      <c r="G7" s="6"/>
      <c r="H7" s="6"/>
      <c r="I7" s="6"/>
      <c r="J7" s="6"/>
      <c r="K7" s="6"/>
      <c r="L7" s="6"/>
      <c r="M7" s="6"/>
      <c r="N7" s="6"/>
      <c r="O7" s="6"/>
      <c r="P7" s="6"/>
      <c r="Q7" s="6"/>
      <c r="R7" s="6"/>
      <c r="S7" s="6"/>
    </row>
    <row r="8">
      <c r="A8" s="6" t="s">
        <v>68</v>
      </c>
      <c r="B8" s="11">
        <f>Purchases!B27</f>
        <v>68100</v>
      </c>
      <c r="C8" s="11">
        <f>Purchases!C27</f>
        <v>110287</v>
      </c>
      <c r="D8" s="11">
        <f>Purchases!D27</f>
        <v>122484.115</v>
      </c>
      <c r="E8" s="11">
        <f>Purchases!E27</f>
        <v>127248.2052</v>
      </c>
      <c r="F8" s="11">
        <f>Purchases!F27</f>
        <v>132206.1871</v>
      </c>
      <c r="G8" s="11">
        <f>Purchases!G27</f>
        <v>137366.274</v>
      </c>
      <c r="H8" s="11">
        <f>Purchases!H27</f>
        <v>142737.0384</v>
      </c>
      <c r="I8" s="11">
        <f>Purchases!I27</f>
        <v>148327.429</v>
      </c>
      <c r="J8" s="11">
        <f>Purchases!J27</f>
        <v>154146.7868</v>
      </c>
      <c r="K8" s="11">
        <f>Purchases!K27</f>
        <v>160204.8633</v>
      </c>
      <c r="L8" s="11">
        <f>Purchases!L27</f>
        <v>166511.8389</v>
      </c>
      <c r="M8" s="11">
        <f>Purchases!M27</f>
        <v>173078.3421</v>
      </c>
      <c r="N8" s="11">
        <f>Purchases!N27</f>
        <v>179915.4697</v>
      </c>
      <c r="O8" s="11">
        <f>Purchases!O27</f>
        <v>187034.8081</v>
      </c>
      <c r="P8" s="11">
        <f>Purchases!P27</f>
        <v>194448.4554</v>
      </c>
      <c r="Q8" s="11">
        <f>Purchases!Q27</f>
        <v>202169.0447</v>
      </c>
      <c r="R8" s="11">
        <f>Purchases!R27</f>
        <v>210209.7677</v>
      </c>
      <c r="S8" s="11">
        <f>Purchases!S27</f>
        <v>218584.4009</v>
      </c>
    </row>
    <row r="9">
      <c r="A9" s="6" t="s">
        <v>69</v>
      </c>
      <c r="B9" s="11">
        <f t="shared" ref="B9:S9" si="2">B8</f>
        <v>68100</v>
      </c>
      <c r="C9" s="11">
        <f t="shared" si="2"/>
        <v>110287</v>
      </c>
      <c r="D9" s="11">
        <f t="shared" si="2"/>
        <v>122484.115</v>
      </c>
      <c r="E9" s="11">
        <f t="shared" si="2"/>
        <v>127248.2052</v>
      </c>
      <c r="F9" s="11">
        <f t="shared" si="2"/>
        <v>132206.1871</v>
      </c>
      <c r="G9" s="11">
        <f t="shared" si="2"/>
        <v>137366.274</v>
      </c>
      <c r="H9" s="11">
        <f t="shared" si="2"/>
        <v>142737.0384</v>
      </c>
      <c r="I9" s="11">
        <f t="shared" si="2"/>
        <v>148327.429</v>
      </c>
      <c r="J9" s="11">
        <f t="shared" si="2"/>
        <v>154146.7868</v>
      </c>
      <c r="K9" s="11">
        <f t="shared" si="2"/>
        <v>160204.8633</v>
      </c>
      <c r="L9" s="11">
        <f t="shared" si="2"/>
        <v>166511.8389</v>
      </c>
      <c r="M9" s="11">
        <f t="shared" si="2"/>
        <v>173078.3421</v>
      </c>
      <c r="N9" s="11">
        <f t="shared" si="2"/>
        <v>179915.4697</v>
      </c>
      <c r="O9" s="11">
        <f t="shared" si="2"/>
        <v>187034.8081</v>
      </c>
      <c r="P9" s="11">
        <f t="shared" si="2"/>
        <v>194448.4554</v>
      </c>
      <c r="Q9" s="11">
        <f t="shared" si="2"/>
        <v>202169.0447</v>
      </c>
      <c r="R9" s="11">
        <f t="shared" si="2"/>
        <v>210209.7677</v>
      </c>
      <c r="S9" s="11">
        <f t="shared" si="2"/>
        <v>218584.4009</v>
      </c>
    </row>
    <row r="10">
      <c r="A10" s="6"/>
      <c r="B10" s="6"/>
      <c r="C10" s="6"/>
      <c r="D10" s="6"/>
      <c r="E10" s="6"/>
      <c r="F10" s="6"/>
      <c r="G10" s="6"/>
      <c r="H10" s="6"/>
      <c r="I10" s="6"/>
      <c r="J10" s="6"/>
      <c r="K10" s="6"/>
      <c r="L10" s="6"/>
      <c r="M10" s="6"/>
      <c r="N10" s="6"/>
      <c r="O10" s="6"/>
      <c r="P10" s="6"/>
      <c r="Q10" s="6"/>
      <c r="R10" s="6"/>
      <c r="S10" s="6"/>
    </row>
    <row r="11">
      <c r="A11" s="6" t="s">
        <v>70</v>
      </c>
      <c r="B11" s="11">
        <f t="shared" ref="B11:S11" si="3">B5-B9</f>
        <v>13750</v>
      </c>
      <c r="C11" s="11">
        <f t="shared" si="3"/>
        <v>28066.75</v>
      </c>
      <c r="D11" s="11">
        <f t="shared" si="3"/>
        <v>42974.34875</v>
      </c>
      <c r="E11" s="11">
        <f t="shared" si="3"/>
        <v>58497.94814</v>
      </c>
      <c r="F11" s="11">
        <f t="shared" si="3"/>
        <v>74663.80033</v>
      </c>
      <c r="G11" s="11">
        <f t="shared" si="3"/>
        <v>91499.307</v>
      </c>
      <c r="H11" s="11">
        <f t="shared" si="3"/>
        <v>109033.0709</v>
      </c>
      <c r="I11" s="11">
        <f t="shared" si="3"/>
        <v>127294.9496</v>
      </c>
      <c r="J11" s="11">
        <f t="shared" si="3"/>
        <v>146316.1119</v>
      </c>
      <c r="K11" s="11">
        <f t="shared" si="3"/>
        <v>166129.0971</v>
      </c>
      <c r="L11" s="11">
        <f t="shared" si="3"/>
        <v>186767.8757</v>
      </c>
      <c r="M11" s="11">
        <f t="shared" si="3"/>
        <v>208267.9148</v>
      </c>
      <c r="N11" s="11">
        <f t="shared" si="3"/>
        <v>230666.245</v>
      </c>
      <c r="O11" s="11">
        <f t="shared" si="3"/>
        <v>254001.5309</v>
      </c>
      <c r="P11" s="11">
        <f t="shared" si="3"/>
        <v>278314.1448</v>
      </c>
      <c r="Q11" s="11">
        <f t="shared" si="3"/>
        <v>303646.244</v>
      </c>
      <c r="R11" s="11">
        <f t="shared" si="3"/>
        <v>330041.8513</v>
      </c>
      <c r="S11" s="11">
        <f t="shared" si="3"/>
        <v>357546.9393</v>
      </c>
    </row>
    <row r="12">
      <c r="A12" s="6"/>
      <c r="B12" s="6"/>
      <c r="C12" s="6"/>
      <c r="D12" s="6"/>
      <c r="E12" s="6"/>
      <c r="F12" s="6"/>
      <c r="G12" s="6"/>
      <c r="H12" s="6"/>
      <c r="I12" s="6"/>
      <c r="J12" s="6"/>
      <c r="K12" s="6"/>
      <c r="L12" s="6"/>
      <c r="M12" s="6"/>
      <c r="N12" s="6"/>
      <c r="O12" s="6"/>
      <c r="P12" s="6"/>
      <c r="Q12" s="6"/>
      <c r="R12" s="6"/>
      <c r="S12" s="6"/>
    </row>
    <row r="13">
      <c r="A13" s="6" t="s">
        <v>71</v>
      </c>
      <c r="B13" s="7">
        <v>0.0</v>
      </c>
      <c r="C13" s="11">
        <f t="shared" ref="C13:S13" si="4">B15</f>
        <v>13750</v>
      </c>
      <c r="D13" s="11">
        <f t="shared" si="4"/>
        <v>28066.75</v>
      </c>
      <c r="E13" s="11">
        <f t="shared" si="4"/>
        <v>42974.34875</v>
      </c>
      <c r="F13" s="11">
        <f t="shared" si="4"/>
        <v>58497.94814</v>
      </c>
      <c r="G13" s="11">
        <f t="shared" si="4"/>
        <v>74663.80033</v>
      </c>
      <c r="H13" s="11">
        <f t="shared" si="4"/>
        <v>91499.307</v>
      </c>
      <c r="I13" s="11">
        <f t="shared" si="4"/>
        <v>109033.0709</v>
      </c>
      <c r="J13" s="11">
        <f t="shared" si="4"/>
        <v>127294.9496</v>
      </c>
      <c r="K13" s="11">
        <f t="shared" si="4"/>
        <v>146316.1119</v>
      </c>
      <c r="L13" s="11">
        <f t="shared" si="4"/>
        <v>166129.0971</v>
      </c>
      <c r="M13" s="11">
        <f t="shared" si="4"/>
        <v>186767.8757</v>
      </c>
      <c r="N13" s="11">
        <f t="shared" si="4"/>
        <v>208267.9148</v>
      </c>
      <c r="O13" s="11">
        <f t="shared" si="4"/>
        <v>230666.245</v>
      </c>
      <c r="P13" s="11">
        <f t="shared" si="4"/>
        <v>254001.5309</v>
      </c>
      <c r="Q13" s="11">
        <f t="shared" si="4"/>
        <v>278314.1448</v>
      </c>
      <c r="R13" s="11">
        <f t="shared" si="4"/>
        <v>303646.244</v>
      </c>
      <c r="S13" s="11">
        <f t="shared" si="4"/>
        <v>330041.8513</v>
      </c>
    </row>
    <row r="14">
      <c r="A14" s="6" t="s">
        <v>72</v>
      </c>
      <c r="B14" s="11">
        <f>'Sales and Costs'!B22</f>
        <v>13750</v>
      </c>
      <c r="C14" s="11">
        <f>'Sales and Costs'!C22</f>
        <v>14316.75</v>
      </c>
      <c r="D14" s="11">
        <f>'Sales and Costs'!D22</f>
        <v>14907.59875</v>
      </c>
      <c r="E14" s="11">
        <f>'Sales and Costs'!E22</f>
        <v>15523.59939</v>
      </c>
      <c r="F14" s="11">
        <f>'Sales and Costs'!F22</f>
        <v>16165.85219</v>
      </c>
      <c r="G14" s="11">
        <f>'Sales and Costs'!G22</f>
        <v>16835.50667</v>
      </c>
      <c r="H14" s="11">
        <f>'Sales and Costs'!H22</f>
        <v>17533.76386</v>
      </c>
      <c r="I14" s="11">
        <f>'Sales and Costs'!I22</f>
        <v>18261.87869</v>
      </c>
      <c r="J14" s="11">
        <f>'Sales and Costs'!J22</f>
        <v>19021.16239</v>
      </c>
      <c r="K14" s="11">
        <f>'Sales and Costs'!K22</f>
        <v>19812.98512</v>
      </c>
      <c r="L14" s="11">
        <f>'Sales and Costs'!L22</f>
        <v>20638.77863</v>
      </c>
      <c r="M14" s="11">
        <f>'Sales and Costs'!M22</f>
        <v>21500.03913</v>
      </c>
      <c r="N14" s="11">
        <f>'Sales and Costs'!N22</f>
        <v>22398.33018</v>
      </c>
      <c r="O14" s="11">
        <f>'Sales and Costs'!O22</f>
        <v>23335.28585</v>
      </c>
      <c r="P14" s="11">
        <f>'Sales and Costs'!P22</f>
        <v>24312.61391</v>
      </c>
      <c r="Q14" s="11">
        <f>'Sales and Costs'!Q22</f>
        <v>25332.09922</v>
      </c>
      <c r="R14" s="11">
        <f>'Sales and Costs'!R22</f>
        <v>26395.6073</v>
      </c>
      <c r="S14" s="11">
        <f>'Sales and Costs'!S22</f>
        <v>27505.08803</v>
      </c>
    </row>
    <row r="15">
      <c r="A15" s="6" t="s">
        <v>73</v>
      </c>
      <c r="B15" s="11">
        <f t="shared" ref="B15:S15" si="5">B13+B14</f>
        <v>13750</v>
      </c>
      <c r="C15" s="11">
        <f t="shared" si="5"/>
        <v>28066.75</v>
      </c>
      <c r="D15" s="11">
        <f t="shared" si="5"/>
        <v>42974.34875</v>
      </c>
      <c r="E15" s="11">
        <f t="shared" si="5"/>
        <v>58497.94814</v>
      </c>
      <c r="F15" s="11">
        <f t="shared" si="5"/>
        <v>74663.80033</v>
      </c>
      <c r="G15" s="11">
        <f t="shared" si="5"/>
        <v>91499.307</v>
      </c>
      <c r="H15" s="11">
        <f t="shared" si="5"/>
        <v>109033.0709</v>
      </c>
      <c r="I15" s="11">
        <f t="shared" si="5"/>
        <v>127294.9496</v>
      </c>
      <c r="J15" s="11">
        <f t="shared" si="5"/>
        <v>146316.1119</v>
      </c>
      <c r="K15" s="11">
        <f t="shared" si="5"/>
        <v>166129.0971</v>
      </c>
      <c r="L15" s="11">
        <f t="shared" si="5"/>
        <v>186767.8757</v>
      </c>
      <c r="M15" s="11">
        <f t="shared" si="5"/>
        <v>208267.9148</v>
      </c>
      <c r="N15" s="11">
        <f t="shared" si="5"/>
        <v>230666.245</v>
      </c>
      <c r="O15" s="11">
        <f t="shared" si="5"/>
        <v>254001.5309</v>
      </c>
      <c r="P15" s="11">
        <f t="shared" si="5"/>
        <v>278314.1448</v>
      </c>
      <c r="Q15" s="11">
        <f t="shared" si="5"/>
        <v>303646.244</v>
      </c>
      <c r="R15" s="11">
        <f t="shared" si="5"/>
        <v>330041.8513</v>
      </c>
      <c r="S15" s="11">
        <f t="shared" si="5"/>
        <v>357546.9393</v>
      </c>
    </row>
    <row r="16">
      <c r="A16" s="6"/>
      <c r="B16" s="6"/>
      <c r="C16" s="6"/>
      <c r="D16" s="6"/>
      <c r="E16" s="6"/>
      <c r="F16" s="6"/>
      <c r="G16" s="6"/>
      <c r="H16" s="6"/>
      <c r="I16" s="6"/>
      <c r="J16" s="6"/>
      <c r="K16" s="6"/>
      <c r="L16" s="6"/>
      <c r="M16" s="6"/>
      <c r="N16" s="6"/>
      <c r="O16" s="6"/>
      <c r="P16" s="6"/>
      <c r="Q16" s="6"/>
      <c r="R16" s="6"/>
      <c r="S16" s="6"/>
    </row>
    <row r="17">
      <c r="A17" s="6" t="s">
        <v>74</v>
      </c>
      <c r="B17" s="11">
        <f t="shared" ref="B17:S17" si="6">B11-B15</f>
        <v>0</v>
      </c>
      <c r="C17" s="11">
        <f t="shared" si="6"/>
        <v>0</v>
      </c>
      <c r="D17" s="11">
        <f t="shared" si="6"/>
        <v>0</v>
      </c>
      <c r="E17" s="11">
        <f t="shared" si="6"/>
        <v>0</v>
      </c>
      <c r="F17" s="11">
        <f t="shared" si="6"/>
        <v>0</v>
      </c>
      <c r="G17" s="11">
        <f t="shared" si="6"/>
        <v>0</v>
      </c>
      <c r="H17" s="11">
        <f t="shared" si="6"/>
        <v>0</v>
      </c>
      <c r="I17" s="11">
        <f t="shared" si="6"/>
        <v>0</v>
      </c>
      <c r="J17" s="11">
        <f t="shared" si="6"/>
        <v>0</v>
      </c>
      <c r="K17" s="11">
        <f t="shared" si="6"/>
        <v>0</v>
      </c>
      <c r="L17" s="11">
        <f t="shared" si="6"/>
        <v>0</v>
      </c>
      <c r="M17" s="11">
        <f t="shared" si="6"/>
        <v>0</v>
      </c>
      <c r="N17" s="11">
        <f t="shared" si="6"/>
        <v>0</v>
      </c>
      <c r="O17" s="11">
        <f t="shared" si="6"/>
        <v>0</v>
      </c>
      <c r="P17" s="11">
        <f t="shared" si="6"/>
        <v>0</v>
      </c>
      <c r="Q17" s="11">
        <f t="shared" si="6"/>
        <v>0</v>
      </c>
      <c r="R17" s="11">
        <f t="shared" si="6"/>
        <v>0</v>
      </c>
      <c r="S17" s="11">
        <f t="shared" si="6"/>
        <v>0</v>
      </c>
    </row>
    <row r="18">
      <c r="A18" s="6"/>
      <c r="B18" s="6"/>
      <c r="C18" s="6"/>
      <c r="D18" s="6"/>
      <c r="E18" s="6"/>
      <c r="F18" s="6"/>
      <c r="G18" s="6"/>
      <c r="H18" s="6"/>
      <c r="I18" s="6"/>
      <c r="J18" s="6"/>
      <c r="K18" s="6"/>
      <c r="L18" s="6"/>
      <c r="M18" s="6"/>
      <c r="N18" s="6"/>
      <c r="O18" s="6"/>
      <c r="P18" s="6"/>
      <c r="Q18" s="6"/>
      <c r="R18" s="6"/>
      <c r="S18" s="6"/>
    </row>
  </sheetData>
  <drawing r:id="rId1"/>
</worksheet>
</file>