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Cons" sheetId="7" r:id="rId10"/>
    <sheet state="visible" name="Purchases" sheetId="8" r:id="rId11"/>
    <sheet state="visible" name="Cash Details " sheetId="9" r:id="rId12"/>
    <sheet state="visible" name="Balances" sheetId="10" r:id="rId13"/>
  </sheets>
  <definedNames/>
  <calcPr/>
</workbook>
</file>

<file path=xl/sharedStrings.xml><?xml version="1.0" encoding="utf-8"?>
<sst xmlns="http://schemas.openxmlformats.org/spreadsheetml/2006/main" count="298" uniqueCount="82">
  <si>
    <t>Description</t>
  </si>
  <si>
    <t>A company runs a mobile store that sells mobiles, handsfree and watches. In the first month, it sold 800 mobiles at an ASP (average selling price) of Rs 9000 per mobile, 80 watches at an ASP of Rs 3000 and 400 handsfree at an ASP of Rs 1500.</t>
  </si>
  <si>
    <t xml:space="preserve">The store estimates the number of mobiles it will sell will increase by 2.0% every month while the ASP will increase by 0.5% every month. </t>
  </si>
  <si>
    <t xml:space="preserve">It estimates that the number of watches it will sell will increase by 3.0% every month while the ASP will increase by 2.5% every month. </t>
  </si>
  <si>
    <t xml:space="preserve">It estimates that the number of handsfree it will sell will increase by 2.0% every month while the ASP will increase by 1.5% every month. </t>
  </si>
  <si>
    <t xml:space="preserve">The store sells various brands of mobiles, watches and handsfree like Apple, Samsung, MI, OnePlus etc. </t>
  </si>
  <si>
    <t>It estimates that the value share of various brands in its mobiles sales will be Apple : 10%, Samsung : 30%, Mi : 28%, OnePlus : 8%, Oppo : 15%, Others : 9%.</t>
  </si>
  <si>
    <t>It estimates that the value share of various brands in its watches sales will be Apple : 7%, Samsung : 11%, Mi : 30%, Others : 52%.</t>
  </si>
  <si>
    <t>It estimates that the value share of various brands in its handsfree sales will be Apple : 5%, Mi : 8%, OnePlus : 4%, Others : 83%.</t>
  </si>
  <si>
    <t>The store estimates that the margins of various brands in its mobiles sales will be Apple : 4%, Samsung : 10%, Mi : 6%, OnePlus : 10%, Oppo : 12%, Others : 12%.</t>
  </si>
  <si>
    <t>It estimates that the margins of various brands in its watches sales will be Apple : 6%, Samsung : 15%, Mi : 12%, Others : 16%.</t>
  </si>
  <si>
    <t>It estimates that the margins of various brands in its handsfree sales will be Apple : 6%, Mi : 8%, OnePlus : 12%, Others : 20%.</t>
  </si>
  <si>
    <t>The store has a monthly rent of Rs 125,000, a monthly electricity bill of Rs 45,000 and a salary expense of Rs 275,000.</t>
  </si>
  <si>
    <t>Create a model for the mobile store for 12 months</t>
  </si>
  <si>
    <t>Mobiles</t>
  </si>
  <si>
    <t>Watches</t>
  </si>
  <si>
    <t>Handsfree</t>
  </si>
  <si>
    <t>Store 1</t>
  </si>
  <si>
    <t>Units</t>
  </si>
  <si>
    <t>ASP (in Rs)</t>
  </si>
  <si>
    <t>Units growth</t>
  </si>
  <si>
    <t>ASP growth</t>
  </si>
  <si>
    <t>Store 2</t>
  </si>
  <si>
    <t>Store 3</t>
  </si>
  <si>
    <t>Brand Mix</t>
  </si>
  <si>
    <t>Apple</t>
  </si>
  <si>
    <t>Samsung</t>
  </si>
  <si>
    <t>Mi</t>
  </si>
  <si>
    <t>OnePlus</t>
  </si>
  <si>
    <t>Oppo</t>
  </si>
  <si>
    <t>Others</t>
  </si>
  <si>
    <t>Margins</t>
  </si>
  <si>
    <t>Expenses</t>
  </si>
  <si>
    <t>Rent</t>
  </si>
  <si>
    <t xml:space="preserve">Electricity </t>
  </si>
  <si>
    <t>Salary</t>
  </si>
  <si>
    <t>M1</t>
  </si>
  <si>
    <t>M2</t>
  </si>
  <si>
    <t>M3</t>
  </si>
  <si>
    <t>M4</t>
  </si>
  <si>
    <t>M5</t>
  </si>
  <si>
    <t>M6</t>
  </si>
  <si>
    <t>M7</t>
  </si>
  <si>
    <t>M8</t>
  </si>
  <si>
    <t>M9</t>
  </si>
  <si>
    <t>M10</t>
  </si>
  <si>
    <t>M11</t>
  </si>
  <si>
    <t>M12</t>
  </si>
  <si>
    <t>Sales(in Units)</t>
  </si>
  <si>
    <t>Mobile Phones</t>
  </si>
  <si>
    <t>Sales (in Rs)</t>
  </si>
  <si>
    <t>Total Sales</t>
  </si>
  <si>
    <t>Brandwise Sales</t>
  </si>
  <si>
    <t>Cost of goods sold</t>
  </si>
  <si>
    <t>Total cost of mobiles sold</t>
  </si>
  <si>
    <t>Total cost of watches sold</t>
  </si>
  <si>
    <t>Total cost of handsfree sold</t>
  </si>
  <si>
    <t>Total cost of goods sold</t>
  </si>
  <si>
    <t>Other costs</t>
  </si>
  <si>
    <t>Electricity</t>
  </si>
  <si>
    <t>Total Cost</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</si>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</sst>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sz val="16.0"/>
      <color theme="1"/>
      <name val="Arial"/>
      <scheme val="minor"/>
    </font>
    <font>
      <color theme="1"/>
      <name val="Arial"/>
    </font>
    <font>
      <sz val="16.0"/>
      <color theme="1"/>
      <name val="Arial"/>
    </font>
    <font>
      <b/>
      <color theme="1"/>
      <name val="Arial"/>
    </font>
    <font>
      <color theme="1"/>
      <name val="Arial"/>
      <scheme val="minor"/>
    </font>
    <font>
      <b/>
      <color theme="1"/>
      <name val="Arial"/>
      <scheme val="minor"/>
    </font>
  </fonts>
  <fills count="4">
    <fill>
      <patternFill patternType="none"/>
    </fill>
    <fill>
      <patternFill patternType="lightGray"/>
    </fill>
    <fill>
      <patternFill patternType="solid">
        <fgColor rgb="FFCCCCCC"/>
        <bgColor rgb="FFCCCCCC"/>
      </patternFill>
    </fill>
    <fill>
      <patternFill patternType="solid">
        <fgColor rgb="FFD9D9D9"/>
        <bgColor rgb="FFD9D9D9"/>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9" xfId="0" applyAlignment="1" applyFont="1" applyNumberFormat="1">
      <alignment horizontal="right" vertical="bottom"/>
    </xf>
    <xf borderId="0" fillId="0" fontId="2" numFmtId="164" xfId="0" applyAlignment="1" applyFont="1" applyNumberFormat="1">
      <alignment horizontal="right" vertical="bottom"/>
    </xf>
    <xf borderId="0" fillId="0" fontId="2" numFmtId="9" xfId="0" applyAlignment="1" applyFont="1" applyNumberFormat="1">
      <alignment vertical="bottom"/>
    </xf>
    <xf borderId="0" fillId="0" fontId="2" numFmtId="0" xfId="0" applyAlignment="1" applyFont="1">
      <alignment horizontal="right" vertical="bottom"/>
    </xf>
    <xf borderId="0" fillId="0" fontId="1" numFmtId="0" xfId="0" applyAlignment="1" applyFont="1">
      <alignment shrinkToFit="0" wrapText="1"/>
    </xf>
    <xf borderId="0" fillId="0" fontId="4" numFmtId="0" xfId="0" applyAlignment="1" applyFont="1">
      <alignment vertical="bottom"/>
    </xf>
    <xf borderId="0" fillId="0" fontId="4" numFmtId="0" xfId="0" applyAlignment="1" applyFont="1">
      <alignment readingOrder="0" vertical="bottom"/>
    </xf>
    <xf borderId="0" fillId="0" fontId="2" numFmtId="10" xfId="0" applyAlignment="1" applyFont="1" applyNumberFormat="1">
      <alignment horizontal="right" vertical="bottom"/>
    </xf>
    <xf borderId="0" fillId="0" fontId="2" numFmtId="3" xfId="0" applyAlignment="1" applyFont="1" applyNumberFormat="1">
      <alignment horizontal="right" readingOrder="0" vertical="bottom"/>
    </xf>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2" numFmtId="3" xfId="0" applyAlignment="1" applyFont="1" applyNumberFormat="1">
      <alignment horizontal="right" vertical="bottom"/>
    </xf>
    <xf borderId="0" fillId="0" fontId="2" numFmtId="3" xfId="0" applyAlignment="1" applyFont="1" applyNumberFormat="1">
      <alignment readingOrder="0" vertical="bottom"/>
    </xf>
    <xf borderId="0" fillId="2" fontId="2" numFmtId="0" xfId="0" applyAlignment="1" applyFill="1" applyFont="1">
      <alignment vertical="bottom"/>
    </xf>
    <xf borderId="0" fillId="2" fontId="4" numFmtId="0" xfId="0" applyAlignment="1" applyFont="1">
      <alignment vertical="bottom"/>
    </xf>
    <xf borderId="0" fillId="0" fontId="2" numFmtId="0" xfId="0" applyAlignment="1" applyFont="1">
      <alignment readingOrder="0" vertical="bottom"/>
    </xf>
    <xf borderId="0" fillId="0" fontId="2" numFmtId="1" xfId="0" applyAlignment="1" applyFont="1" applyNumberFormat="1">
      <alignment horizontal="right" vertical="bottom"/>
    </xf>
    <xf borderId="0" fillId="0" fontId="5" numFmtId="3" xfId="0" applyFont="1" applyNumberFormat="1"/>
    <xf borderId="0" fillId="0" fontId="5" numFmtId="1" xfId="0" applyFont="1" applyNumberFormat="1"/>
    <xf borderId="0" fillId="0" fontId="4" numFmtId="0" xfId="0" applyAlignment="1" applyFont="1">
      <alignment shrinkToFit="0" vertical="bottom" wrapText="0"/>
    </xf>
    <xf borderId="0" fillId="3" fontId="6" numFmtId="0" xfId="0" applyAlignment="1" applyFill="1" applyFont="1">
      <alignment readingOrder="0"/>
    </xf>
    <xf borderId="0" fillId="2" fontId="6" numFmtId="0" xfId="0" applyAlignment="1" applyFont="1">
      <alignment readingOrder="0"/>
    </xf>
    <xf borderId="0" fillId="3" fontId="2" numFmtId="0" xfId="0" applyAlignment="1" applyFont="1">
      <alignment vertical="bottom"/>
    </xf>
    <xf borderId="0" fillId="3"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hidden="1">
      <c r="A2" s="1" t="s">
        <v>1</v>
      </c>
    </row>
    <row r="3" hidden="1">
      <c r="A3" s="1" t="s">
        <v>2</v>
      </c>
    </row>
    <row r="4" hidden="1">
      <c r="A4" s="1" t="s">
        <v>3</v>
      </c>
    </row>
    <row r="5" hidden="1">
      <c r="A5" s="1" t="s">
        <v>4</v>
      </c>
    </row>
    <row r="6" hidden="1">
      <c r="A6" s="1" t="s">
        <v>5</v>
      </c>
    </row>
    <row r="7" hidden="1">
      <c r="A7" s="1" t="s">
        <v>6</v>
      </c>
    </row>
    <row r="8" hidden="1">
      <c r="A8" s="1" t="s">
        <v>7</v>
      </c>
    </row>
    <row r="9" hidden="1">
      <c r="A9" s="1" t="s">
        <v>8</v>
      </c>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1"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hidden="1">
      <c r="A14" s="3"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4"/>
      <c r="B15" s="5"/>
      <c r="C15" s="5"/>
      <c r="D15" s="5"/>
      <c r="E15" s="2"/>
      <c r="F15" s="2"/>
      <c r="G15" s="2"/>
      <c r="H15" s="2"/>
      <c r="I15" s="2"/>
      <c r="J15" s="2"/>
      <c r="K15" s="2"/>
      <c r="L15" s="2"/>
      <c r="M15" s="2"/>
      <c r="N15" s="2"/>
      <c r="O15" s="2"/>
      <c r="P15" s="2"/>
      <c r="Q15" s="2"/>
      <c r="R15" s="2"/>
      <c r="S15" s="2"/>
      <c r="T15" s="2"/>
      <c r="U15" s="2"/>
      <c r="V15" s="2"/>
      <c r="W15" s="2"/>
      <c r="X15" s="2"/>
      <c r="Y15" s="2"/>
      <c r="Z15" s="2"/>
    </row>
    <row r="16">
      <c r="A16" s="4"/>
      <c r="B16" s="5"/>
      <c r="C16" s="5"/>
      <c r="D16" s="2"/>
      <c r="E16" s="2"/>
      <c r="F16" s="2"/>
      <c r="G16" s="2"/>
      <c r="H16" s="2"/>
      <c r="I16" s="2"/>
      <c r="J16" s="2"/>
      <c r="K16" s="2"/>
      <c r="L16" s="2"/>
      <c r="M16" s="2"/>
      <c r="N16" s="2"/>
      <c r="O16" s="2"/>
      <c r="P16" s="2"/>
      <c r="Q16" s="2"/>
      <c r="R16" s="2"/>
      <c r="S16" s="2"/>
      <c r="T16" s="2"/>
      <c r="U16" s="2"/>
      <c r="V16" s="2"/>
      <c r="W16" s="2"/>
      <c r="X16" s="2"/>
      <c r="Y16" s="2"/>
      <c r="Z16" s="2"/>
    </row>
    <row r="17">
      <c r="A17" s="4"/>
      <c r="B17" s="5"/>
      <c r="C17" s="5"/>
      <c r="D17" s="5"/>
      <c r="E17" s="2"/>
      <c r="F17" s="2"/>
      <c r="G17" s="2"/>
      <c r="H17" s="2"/>
      <c r="I17" s="2"/>
      <c r="J17" s="2"/>
      <c r="K17" s="2"/>
      <c r="L17" s="2"/>
      <c r="M17" s="2"/>
      <c r="N17" s="2"/>
      <c r="O17" s="2"/>
      <c r="P17" s="2"/>
      <c r="Q17" s="2"/>
      <c r="R17" s="2"/>
      <c r="S17" s="2"/>
      <c r="T17" s="2"/>
      <c r="U17" s="2"/>
      <c r="V17" s="2"/>
      <c r="W17" s="2"/>
      <c r="X17" s="2"/>
      <c r="Y17" s="2"/>
      <c r="Z17" s="2"/>
    </row>
    <row r="18">
      <c r="A18" s="4"/>
      <c r="B18" s="5"/>
      <c r="C18" s="2"/>
      <c r="D18" s="5"/>
      <c r="E18" s="2"/>
      <c r="F18" s="2"/>
      <c r="G18" s="2"/>
      <c r="H18" s="2"/>
      <c r="I18" s="2"/>
      <c r="J18" s="2"/>
      <c r="K18" s="2"/>
      <c r="L18" s="2"/>
      <c r="M18" s="2"/>
      <c r="N18" s="2"/>
      <c r="O18" s="2"/>
      <c r="P18" s="2"/>
      <c r="Q18" s="2"/>
      <c r="R18" s="2"/>
      <c r="S18" s="2"/>
      <c r="T18" s="2"/>
      <c r="U18" s="2"/>
      <c r="V18" s="2"/>
      <c r="W18" s="2"/>
      <c r="X18" s="2"/>
      <c r="Y18" s="2"/>
      <c r="Z18" s="2"/>
    </row>
    <row r="19">
      <c r="A19" s="4"/>
      <c r="B19" s="5"/>
      <c r="C19" s="2"/>
      <c r="D19" s="2"/>
      <c r="E19" s="2"/>
      <c r="F19" s="2"/>
      <c r="G19" s="2"/>
      <c r="H19" s="2"/>
      <c r="I19" s="2"/>
      <c r="J19" s="2"/>
      <c r="K19" s="2"/>
      <c r="L19" s="2"/>
      <c r="M19" s="2"/>
      <c r="N19" s="2"/>
      <c r="O19" s="2"/>
      <c r="P19" s="2"/>
      <c r="Q19" s="2"/>
      <c r="R19" s="2"/>
      <c r="S19" s="2"/>
      <c r="T19" s="2"/>
      <c r="U19" s="2"/>
      <c r="V19" s="2"/>
      <c r="W19" s="2"/>
      <c r="X19" s="2"/>
      <c r="Y19" s="2"/>
      <c r="Z19" s="2"/>
    </row>
    <row r="20">
      <c r="A20" s="4"/>
      <c r="B20" s="5"/>
      <c r="C20" s="5"/>
      <c r="D20" s="5"/>
      <c r="E20" s="2"/>
      <c r="F20" s="2"/>
      <c r="G20" s="2"/>
      <c r="H20" s="2"/>
      <c r="I20" s="2"/>
      <c r="J20" s="2"/>
      <c r="K20" s="2"/>
      <c r="L20" s="2"/>
      <c r="M20" s="2"/>
      <c r="N20" s="2"/>
      <c r="O20" s="2"/>
      <c r="P20" s="2"/>
      <c r="Q20" s="2"/>
      <c r="R20" s="2"/>
      <c r="S20" s="2"/>
      <c r="T20" s="2"/>
      <c r="U20" s="2"/>
      <c r="V20" s="2"/>
      <c r="W20" s="2"/>
      <c r="X20" s="2"/>
      <c r="Y20" s="2"/>
      <c r="Z20" s="2"/>
    </row>
    <row r="21">
      <c r="A21" s="4"/>
      <c r="B21" s="2"/>
      <c r="C21" s="2"/>
      <c r="D21" s="2"/>
      <c r="E21" s="2"/>
      <c r="F21" s="2"/>
      <c r="G21" s="2"/>
      <c r="H21" s="2"/>
      <c r="I21" s="2"/>
      <c r="J21" s="2"/>
      <c r="K21" s="2"/>
      <c r="L21" s="2"/>
      <c r="M21" s="2"/>
      <c r="N21" s="2"/>
      <c r="O21" s="2"/>
      <c r="P21" s="2"/>
      <c r="Q21" s="2"/>
      <c r="R21" s="2"/>
      <c r="S21" s="2"/>
      <c r="T21" s="2"/>
      <c r="U21" s="2"/>
      <c r="V21" s="2"/>
      <c r="W21" s="2"/>
      <c r="X21" s="2"/>
      <c r="Y21" s="2"/>
      <c r="Z21" s="2"/>
    </row>
    <row r="22">
      <c r="A22" s="4"/>
      <c r="B22" s="2"/>
      <c r="C22" s="2"/>
      <c r="D22" s="2"/>
      <c r="E22" s="2"/>
      <c r="F22" s="2"/>
      <c r="G22" s="2"/>
      <c r="H22" s="2"/>
      <c r="I22" s="2"/>
      <c r="J22" s="2"/>
      <c r="K22" s="2"/>
      <c r="L22" s="2"/>
      <c r="M22" s="2"/>
      <c r="N22" s="2"/>
      <c r="O22" s="2"/>
      <c r="P22" s="2"/>
      <c r="Q22" s="2"/>
      <c r="R22" s="2"/>
      <c r="S22" s="2"/>
      <c r="T22" s="2"/>
      <c r="U22" s="2"/>
      <c r="V22" s="2"/>
      <c r="W22" s="2"/>
      <c r="X22" s="2"/>
      <c r="Y22" s="2"/>
      <c r="Z22" s="2"/>
    </row>
    <row r="23">
      <c r="A23" s="4"/>
      <c r="B23" s="2"/>
      <c r="C23" s="2"/>
      <c r="D23" s="2"/>
      <c r="E23" s="2"/>
      <c r="F23" s="2"/>
      <c r="G23" s="2"/>
      <c r="H23" s="2"/>
      <c r="I23" s="2"/>
      <c r="J23" s="2"/>
      <c r="K23" s="2"/>
      <c r="L23" s="2"/>
      <c r="M23" s="2"/>
      <c r="N23" s="2"/>
      <c r="O23" s="2"/>
      <c r="P23" s="2"/>
      <c r="Q23" s="2"/>
      <c r="R23" s="2"/>
      <c r="S23" s="2"/>
      <c r="T23" s="2"/>
      <c r="U23" s="2"/>
      <c r="V23" s="2"/>
      <c r="W23" s="2"/>
      <c r="X23" s="2"/>
      <c r="Y23" s="2"/>
      <c r="Z23" s="2"/>
    </row>
    <row r="24">
      <c r="A24" s="4"/>
      <c r="B24" s="6"/>
      <c r="C24" s="6"/>
      <c r="D24" s="6"/>
      <c r="E24" s="6"/>
      <c r="F24" s="6"/>
      <c r="G24" s="6"/>
      <c r="H24" s="6"/>
      <c r="I24" s="6"/>
      <c r="J24" s="7"/>
      <c r="K24" s="2"/>
      <c r="L24" s="2"/>
      <c r="M24" s="2"/>
      <c r="N24" s="2"/>
      <c r="O24" s="2"/>
      <c r="P24" s="2"/>
      <c r="Q24" s="2"/>
      <c r="R24" s="2"/>
      <c r="S24" s="2"/>
      <c r="T24" s="2"/>
      <c r="U24" s="2"/>
      <c r="V24" s="2"/>
      <c r="W24" s="2"/>
      <c r="X24" s="2"/>
      <c r="Y24" s="2"/>
      <c r="Z24" s="2"/>
    </row>
    <row r="25">
      <c r="A25" s="4"/>
      <c r="B25" s="6"/>
      <c r="C25" s="6"/>
      <c r="D25" s="6"/>
      <c r="E25" s="6"/>
      <c r="F25" s="6"/>
      <c r="G25" s="6"/>
      <c r="H25" s="6"/>
      <c r="I25" s="6"/>
      <c r="J25" s="7"/>
      <c r="K25" s="2"/>
      <c r="L25" s="2"/>
      <c r="M25" s="2"/>
      <c r="N25" s="2"/>
      <c r="O25" s="2"/>
      <c r="P25" s="2"/>
      <c r="Q25" s="2"/>
      <c r="R25" s="2"/>
      <c r="S25" s="2"/>
      <c r="T25" s="2"/>
      <c r="U25" s="2"/>
      <c r="V25" s="2"/>
      <c r="W25" s="2"/>
      <c r="X25" s="2"/>
      <c r="Y25" s="2"/>
      <c r="Z25" s="2"/>
    </row>
    <row r="26">
      <c r="A26" s="4"/>
      <c r="B26" s="6"/>
      <c r="C26" s="6"/>
      <c r="D26" s="6"/>
      <c r="E26" s="6"/>
      <c r="F26" s="6"/>
      <c r="G26" s="6"/>
      <c r="H26" s="6"/>
      <c r="I26" s="6"/>
      <c r="J26" s="7"/>
      <c r="K26" s="2"/>
      <c r="L26" s="2"/>
      <c r="M26" s="2"/>
      <c r="N26" s="2"/>
      <c r="O26" s="2"/>
      <c r="P26" s="2"/>
      <c r="Q26" s="2"/>
      <c r="R26" s="2"/>
      <c r="S26" s="2"/>
      <c r="T26" s="2"/>
      <c r="U26" s="2"/>
      <c r="V26" s="2"/>
      <c r="W26" s="2"/>
      <c r="X26" s="2"/>
      <c r="Y26" s="2"/>
      <c r="Z26" s="2"/>
    </row>
    <row r="27">
      <c r="A27" s="4"/>
      <c r="B27" s="2"/>
      <c r="C27" s="2"/>
      <c r="D27" s="2"/>
      <c r="E27" s="2"/>
      <c r="F27" s="2"/>
      <c r="G27" s="2"/>
      <c r="H27" s="2"/>
      <c r="I27" s="2"/>
      <c r="J27" s="2"/>
      <c r="K27" s="2"/>
      <c r="L27" s="2"/>
      <c r="M27" s="2"/>
      <c r="N27" s="2"/>
      <c r="O27" s="2"/>
      <c r="P27" s="2"/>
      <c r="Q27" s="2"/>
      <c r="R27" s="2"/>
      <c r="S27" s="2"/>
      <c r="T27" s="2"/>
      <c r="U27" s="2"/>
      <c r="V27" s="2"/>
      <c r="W27" s="2"/>
      <c r="X27" s="2"/>
      <c r="Y27" s="2"/>
      <c r="Z27" s="2"/>
    </row>
    <row r="28">
      <c r="A28" s="4"/>
      <c r="B28" s="2"/>
      <c r="C28" s="2"/>
      <c r="D28" s="2"/>
      <c r="E28" s="2"/>
      <c r="F28" s="2"/>
      <c r="G28" s="2"/>
      <c r="H28" s="2"/>
      <c r="I28" s="2"/>
      <c r="J28" s="2"/>
      <c r="K28" s="2"/>
      <c r="L28" s="2"/>
      <c r="M28" s="2"/>
      <c r="N28" s="2"/>
      <c r="O28" s="2"/>
      <c r="P28" s="2"/>
      <c r="Q28" s="2"/>
      <c r="R28" s="2"/>
      <c r="S28" s="2"/>
      <c r="T28" s="2"/>
      <c r="U28" s="2"/>
      <c r="V28" s="2"/>
      <c r="W28" s="2"/>
      <c r="X28" s="2"/>
      <c r="Y28" s="2"/>
      <c r="Z28" s="2"/>
    </row>
    <row r="29">
      <c r="A29" s="4"/>
      <c r="B29" s="8"/>
      <c r="C29" s="8"/>
      <c r="D29" s="2"/>
      <c r="E29" s="2"/>
      <c r="F29" s="2"/>
      <c r="G29" s="2"/>
      <c r="H29" s="2"/>
      <c r="I29" s="2"/>
      <c r="J29" s="2"/>
      <c r="K29" s="2"/>
      <c r="L29" s="2"/>
      <c r="M29" s="2"/>
      <c r="N29" s="2"/>
      <c r="O29" s="2"/>
      <c r="P29" s="2"/>
      <c r="Q29" s="2"/>
      <c r="R29" s="2"/>
      <c r="S29" s="2"/>
      <c r="T29" s="2"/>
      <c r="U29" s="2"/>
      <c r="V29" s="2"/>
      <c r="W29" s="2"/>
      <c r="X29" s="2"/>
      <c r="Y29" s="2"/>
      <c r="Z29" s="2"/>
    </row>
    <row r="30">
      <c r="A30" s="4"/>
      <c r="B30" s="8"/>
      <c r="C30" s="8"/>
      <c r="D30" s="2"/>
      <c r="E30" s="2"/>
      <c r="F30" s="2"/>
      <c r="G30" s="2"/>
      <c r="H30" s="2"/>
      <c r="I30" s="2"/>
      <c r="J30" s="2"/>
      <c r="K30" s="2"/>
      <c r="L30" s="2"/>
      <c r="M30" s="2"/>
      <c r="N30" s="2"/>
      <c r="O30" s="2"/>
      <c r="P30" s="2"/>
      <c r="Q30" s="2"/>
      <c r="R30" s="2"/>
      <c r="S30" s="2"/>
      <c r="T30" s="2"/>
      <c r="U30" s="2"/>
      <c r="V30" s="2"/>
      <c r="W30" s="2"/>
      <c r="X30" s="2"/>
      <c r="Y30" s="2"/>
      <c r="Z30" s="2"/>
    </row>
    <row r="31">
      <c r="A31" s="4"/>
      <c r="B31" s="8"/>
      <c r="C31" s="8"/>
      <c r="D31" s="2"/>
      <c r="E31" s="2"/>
      <c r="F31" s="2"/>
      <c r="G31" s="2"/>
      <c r="H31" s="2"/>
      <c r="I31" s="2"/>
      <c r="J31" s="2"/>
      <c r="K31" s="2"/>
      <c r="L31" s="2"/>
      <c r="M31" s="2"/>
      <c r="N31" s="2"/>
      <c r="O31" s="2"/>
      <c r="P31" s="2"/>
      <c r="Q31" s="2"/>
      <c r="R31" s="2"/>
      <c r="S31" s="2"/>
      <c r="T31" s="2"/>
      <c r="U31" s="2"/>
      <c r="V31" s="2"/>
      <c r="W31" s="2"/>
      <c r="X31" s="2"/>
      <c r="Y31" s="2"/>
      <c r="Z31" s="2"/>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c r="B1" s="28" t="s">
        <v>36</v>
      </c>
      <c r="C1" s="28" t="s">
        <v>37</v>
      </c>
      <c r="D1" s="28" t="s">
        <v>38</v>
      </c>
      <c r="E1" s="28" t="s">
        <v>39</v>
      </c>
      <c r="F1" s="28" t="s">
        <v>40</v>
      </c>
      <c r="G1" s="28" t="s">
        <v>41</v>
      </c>
      <c r="H1" s="28" t="s">
        <v>42</v>
      </c>
      <c r="I1" s="28" t="s">
        <v>43</v>
      </c>
      <c r="J1" s="28" t="s">
        <v>44</v>
      </c>
      <c r="K1" s="28" t="s">
        <v>45</v>
      </c>
      <c r="L1" s="28" t="s">
        <v>46</v>
      </c>
      <c r="M1" s="28" t="s">
        <v>47</v>
      </c>
    </row>
    <row r="2">
      <c r="A2" s="10" t="s">
        <v>73</v>
      </c>
      <c r="B2" s="2"/>
      <c r="C2" s="2"/>
      <c r="D2" s="2"/>
      <c r="E2" s="2"/>
      <c r="F2" s="2"/>
      <c r="G2" s="2"/>
      <c r="H2" s="2"/>
      <c r="I2" s="2"/>
      <c r="J2" s="2"/>
      <c r="K2" s="2"/>
      <c r="L2" s="2"/>
      <c r="M2" s="2"/>
    </row>
    <row r="3">
      <c r="A3" s="2" t="s">
        <v>70</v>
      </c>
      <c r="B3" s="16">
        <f>'Cash Details '!B13</f>
        <v>933155.16</v>
      </c>
      <c r="C3" s="16">
        <f>'Cash Details '!C13</f>
        <v>1914216.119</v>
      </c>
      <c r="D3" s="16">
        <f>'Cash Details '!D13</f>
        <v>2944347.298</v>
      </c>
      <c r="E3" s="16">
        <f>'Cash Details '!E13</f>
        <v>4024746.121</v>
      </c>
      <c r="F3" s="16">
        <f>'Cash Details '!F13</f>
        <v>5156644.103</v>
      </c>
      <c r="G3" s="16">
        <f>'Cash Details '!G13</f>
        <v>6341307.98</v>
      </c>
      <c r="H3" s="16">
        <f>'Cash Details '!H13</f>
        <v>7580040.884</v>
      </c>
      <c r="I3" s="16">
        <f>'Cash Details '!I13</f>
        <v>8874183.557</v>
      </c>
      <c r="J3" s="16">
        <f>'Cash Details '!J13</f>
        <v>10225115.62</v>
      </c>
      <c r="K3" s="16">
        <f>'Cash Details '!K13</f>
        <v>11634256.88</v>
      </c>
      <c r="L3" s="16">
        <f>'Cash Details '!L13</f>
        <v>13103068.69</v>
      </c>
      <c r="M3" s="16">
        <f>'Cash Details '!M13</f>
        <v>14633055.4</v>
      </c>
    </row>
    <row r="4">
      <c r="A4" s="2"/>
      <c r="B4" s="2"/>
      <c r="C4" s="2"/>
      <c r="D4" s="2"/>
      <c r="E4" s="2"/>
      <c r="F4" s="2"/>
      <c r="G4" s="2"/>
      <c r="H4" s="2"/>
      <c r="I4" s="2"/>
      <c r="J4" s="2"/>
      <c r="K4" s="2"/>
      <c r="L4" s="2"/>
      <c r="M4" s="2"/>
    </row>
    <row r="5">
      <c r="A5" s="10" t="s">
        <v>74</v>
      </c>
      <c r="B5" s="16">
        <f t="shared" ref="B5:M5" si="1">B3</f>
        <v>933155.16</v>
      </c>
      <c r="C5" s="16">
        <f t="shared" si="1"/>
        <v>1914216.119</v>
      </c>
      <c r="D5" s="16">
        <f t="shared" si="1"/>
        <v>2944347.298</v>
      </c>
      <c r="E5" s="16">
        <f t="shared" si="1"/>
        <v>4024746.121</v>
      </c>
      <c r="F5" s="16">
        <f t="shared" si="1"/>
        <v>5156644.103</v>
      </c>
      <c r="G5" s="16">
        <f t="shared" si="1"/>
        <v>6341307.98</v>
      </c>
      <c r="H5" s="16">
        <f t="shared" si="1"/>
        <v>7580040.884</v>
      </c>
      <c r="I5" s="16">
        <f t="shared" si="1"/>
        <v>8874183.557</v>
      </c>
      <c r="J5" s="16">
        <f t="shared" si="1"/>
        <v>10225115.62</v>
      </c>
      <c r="K5" s="16">
        <f t="shared" si="1"/>
        <v>11634256.88</v>
      </c>
      <c r="L5" s="16">
        <f t="shared" si="1"/>
        <v>13103068.69</v>
      </c>
      <c r="M5" s="16">
        <f t="shared" si="1"/>
        <v>14633055.4</v>
      </c>
    </row>
    <row r="6">
      <c r="A6" s="2"/>
      <c r="B6" s="2"/>
      <c r="C6" s="2"/>
      <c r="D6" s="2"/>
      <c r="E6" s="2"/>
      <c r="F6" s="2"/>
      <c r="G6" s="2"/>
      <c r="H6" s="2"/>
      <c r="I6" s="2"/>
      <c r="J6" s="2"/>
      <c r="K6" s="2"/>
      <c r="L6" s="2"/>
      <c r="M6" s="2"/>
    </row>
    <row r="7">
      <c r="A7" s="10" t="s">
        <v>75</v>
      </c>
      <c r="B7" s="2"/>
      <c r="C7" s="2"/>
      <c r="D7" s="2"/>
      <c r="E7" s="2"/>
      <c r="F7" s="2"/>
      <c r="G7" s="2"/>
      <c r="H7" s="2"/>
      <c r="I7" s="2"/>
      <c r="J7" s="2"/>
      <c r="K7" s="2"/>
      <c r="L7" s="2"/>
      <c r="M7" s="2"/>
    </row>
    <row r="8">
      <c r="A8" s="2"/>
      <c r="B8" s="2"/>
      <c r="C8" s="2"/>
      <c r="D8" s="2"/>
      <c r="E8" s="2"/>
      <c r="F8" s="2"/>
      <c r="G8" s="2"/>
      <c r="H8" s="2"/>
      <c r="I8" s="2"/>
      <c r="J8" s="2"/>
      <c r="K8" s="2"/>
      <c r="L8" s="2"/>
      <c r="M8" s="2"/>
    </row>
    <row r="9">
      <c r="A9" s="10" t="s">
        <v>76</v>
      </c>
      <c r="B9" s="8">
        <v>0.0</v>
      </c>
      <c r="C9" s="8">
        <v>0.0</v>
      </c>
      <c r="D9" s="8">
        <v>0.0</v>
      </c>
      <c r="E9" s="8">
        <v>0.0</v>
      </c>
      <c r="F9" s="8">
        <v>0.0</v>
      </c>
      <c r="G9" s="8">
        <v>0.0</v>
      </c>
      <c r="H9" s="8">
        <v>0.0</v>
      </c>
      <c r="I9" s="8">
        <v>0.0</v>
      </c>
      <c r="J9" s="8">
        <v>0.0</v>
      </c>
      <c r="K9" s="8">
        <v>0.0</v>
      </c>
      <c r="L9" s="8">
        <v>0.0</v>
      </c>
      <c r="M9" s="8">
        <v>0.0</v>
      </c>
    </row>
    <row r="10">
      <c r="A10" s="2"/>
      <c r="B10" s="2"/>
      <c r="C10" s="2"/>
      <c r="D10" s="2"/>
      <c r="E10" s="2"/>
      <c r="F10" s="2"/>
      <c r="G10" s="2"/>
      <c r="H10" s="2"/>
      <c r="I10" s="2"/>
      <c r="J10" s="2"/>
      <c r="K10" s="2"/>
      <c r="L10" s="2"/>
      <c r="M10" s="2"/>
    </row>
    <row r="11">
      <c r="A11" s="10" t="s">
        <v>77</v>
      </c>
      <c r="B11" s="16">
        <f t="shared" ref="B11:M11" si="2">B5-B9</f>
        <v>933155.16</v>
      </c>
      <c r="C11" s="16">
        <f t="shared" si="2"/>
        <v>1914216.119</v>
      </c>
      <c r="D11" s="16">
        <f t="shared" si="2"/>
        <v>2944347.298</v>
      </c>
      <c r="E11" s="16">
        <f t="shared" si="2"/>
        <v>4024746.121</v>
      </c>
      <c r="F11" s="16">
        <f t="shared" si="2"/>
        <v>5156644.103</v>
      </c>
      <c r="G11" s="16">
        <f t="shared" si="2"/>
        <v>6341307.98</v>
      </c>
      <c r="H11" s="16">
        <f t="shared" si="2"/>
        <v>7580040.884</v>
      </c>
      <c r="I11" s="16">
        <f t="shared" si="2"/>
        <v>8874183.557</v>
      </c>
      <c r="J11" s="16">
        <f t="shared" si="2"/>
        <v>10225115.62</v>
      </c>
      <c r="K11" s="16">
        <f t="shared" si="2"/>
        <v>11634256.88</v>
      </c>
      <c r="L11" s="16">
        <f t="shared" si="2"/>
        <v>13103068.69</v>
      </c>
      <c r="M11" s="16">
        <f t="shared" si="2"/>
        <v>14633055.4</v>
      </c>
    </row>
    <row r="12">
      <c r="A12" s="2"/>
      <c r="B12" s="2"/>
      <c r="C12" s="2"/>
      <c r="D12" s="2"/>
      <c r="E12" s="2"/>
      <c r="F12" s="2"/>
      <c r="G12" s="2"/>
      <c r="H12" s="2"/>
      <c r="I12" s="2"/>
      <c r="J12" s="2"/>
      <c r="K12" s="2"/>
      <c r="L12" s="2"/>
      <c r="M12" s="2"/>
    </row>
    <row r="13">
      <c r="A13" s="2" t="s">
        <v>78</v>
      </c>
      <c r="B13" s="8">
        <v>0.0</v>
      </c>
      <c r="C13" s="16">
        <f t="shared" ref="C13:M13" si="3">B15</f>
        <v>933155.16</v>
      </c>
      <c r="D13" s="16">
        <f t="shared" si="3"/>
        <v>1914216.119</v>
      </c>
      <c r="E13" s="16">
        <f t="shared" si="3"/>
        <v>2944347.298</v>
      </c>
      <c r="F13" s="16">
        <f t="shared" si="3"/>
        <v>4024746.121</v>
      </c>
      <c r="G13" s="16">
        <f t="shared" si="3"/>
        <v>5156644.103</v>
      </c>
      <c r="H13" s="16">
        <f t="shared" si="3"/>
        <v>6341307.98</v>
      </c>
      <c r="I13" s="16">
        <f t="shared" si="3"/>
        <v>7580040.884</v>
      </c>
      <c r="J13" s="16">
        <f t="shared" si="3"/>
        <v>8874183.557</v>
      </c>
      <c r="K13" s="16">
        <f t="shared" si="3"/>
        <v>10225115.62</v>
      </c>
      <c r="L13" s="16">
        <f t="shared" si="3"/>
        <v>11634256.88</v>
      </c>
      <c r="M13" s="16">
        <f t="shared" si="3"/>
        <v>13103068.69</v>
      </c>
    </row>
    <row r="14">
      <c r="A14" s="2" t="s">
        <v>79</v>
      </c>
      <c r="B14" s="16">
        <f>'Sales and Costs-Cons'!B70</f>
        <v>933155.16</v>
      </c>
      <c r="C14" s="16">
        <f>'Sales and Costs-Cons'!C70</f>
        <v>981060.9592</v>
      </c>
      <c r="D14" s="16">
        <f>'Sales and Costs-Cons'!D70</f>
        <v>1030131.179</v>
      </c>
      <c r="E14" s="16">
        <f>'Sales and Costs-Cons'!E70</f>
        <v>1080398.823</v>
      </c>
      <c r="F14" s="16">
        <f>'Sales and Costs-Cons'!F70</f>
        <v>1131897.982</v>
      </c>
      <c r="G14" s="16">
        <f>'Sales and Costs-Cons'!G70</f>
        <v>1184663.877</v>
      </c>
      <c r="H14" s="16">
        <f>'Sales and Costs-Cons'!H70</f>
        <v>1238732.904</v>
      </c>
      <c r="I14" s="16">
        <f>'Sales and Costs-Cons'!I70</f>
        <v>1294142.673</v>
      </c>
      <c r="J14" s="16">
        <f>'Sales and Costs-Cons'!J70</f>
        <v>1350932.062</v>
      </c>
      <c r="K14" s="16">
        <f>'Sales and Costs-Cons'!K70</f>
        <v>1409141.258</v>
      </c>
      <c r="L14" s="16">
        <f>'Sales and Costs-Cons'!L70</f>
        <v>1468811.816</v>
      </c>
      <c r="M14" s="16">
        <f>'Sales and Costs-Cons'!M70</f>
        <v>1529986.703</v>
      </c>
    </row>
    <row r="15">
      <c r="A15" s="2" t="s">
        <v>80</v>
      </c>
      <c r="B15" s="16">
        <f t="shared" ref="B15:M15" si="4">B13+B14</f>
        <v>933155.16</v>
      </c>
      <c r="C15" s="16">
        <f t="shared" si="4"/>
        <v>1914216.119</v>
      </c>
      <c r="D15" s="16">
        <f t="shared" si="4"/>
        <v>2944347.298</v>
      </c>
      <c r="E15" s="16">
        <f t="shared" si="4"/>
        <v>4024746.121</v>
      </c>
      <c r="F15" s="16">
        <f t="shared" si="4"/>
        <v>5156644.103</v>
      </c>
      <c r="G15" s="16">
        <f t="shared" si="4"/>
        <v>6341307.98</v>
      </c>
      <c r="H15" s="16">
        <f t="shared" si="4"/>
        <v>7580040.884</v>
      </c>
      <c r="I15" s="16">
        <f t="shared" si="4"/>
        <v>8874183.557</v>
      </c>
      <c r="J15" s="16">
        <f t="shared" si="4"/>
        <v>10225115.62</v>
      </c>
      <c r="K15" s="16">
        <f t="shared" si="4"/>
        <v>11634256.88</v>
      </c>
      <c r="L15" s="16">
        <f t="shared" si="4"/>
        <v>13103068.69</v>
      </c>
      <c r="M15" s="16">
        <f t="shared" si="4"/>
        <v>14633055.4</v>
      </c>
    </row>
    <row r="16">
      <c r="A16" s="2"/>
      <c r="B16" s="2"/>
      <c r="C16" s="2"/>
      <c r="D16" s="2"/>
      <c r="E16" s="2"/>
      <c r="F16" s="2"/>
      <c r="G16" s="2"/>
      <c r="H16" s="2"/>
      <c r="I16" s="2"/>
      <c r="J16" s="2"/>
      <c r="K16" s="2"/>
      <c r="L16" s="2"/>
      <c r="M16" s="2"/>
    </row>
    <row r="17">
      <c r="A17" s="10" t="s">
        <v>81</v>
      </c>
      <c r="B17" s="16">
        <f t="shared" ref="B17:M17" si="5">B15-B11</f>
        <v>0</v>
      </c>
      <c r="C17" s="16">
        <f t="shared" si="5"/>
        <v>0</v>
      </c>
      <c r="D17" s="16">
        <f t="shared" si="5"/>
        <v>0</v>
      </c>
      <c r="E17" s="16">
        <f t="shared" si="5"/>
        <v>0</v>
      </c>
      <c r="F17" s="16">
        <f t="shared" si="5"/>
        <v>0</v>
      </c>
      <c r="G17" s="16">
        <f t="shared" si="5"/>
        <v>0</v>
      </c>
      <c r="H17" s="16">
        <f t="shared" si="5"/>
        <v>0</v>
      </c>
      <c r="I17" s="16">
        <f t="shared" si="5"/>
        <v>0</v>
      </c>
      <c r="J17" s="16">
        <f t="shared" si="5"/>
        <v>0</v>
      </c>
      <c r="K17" s="16">
        <f t="shared" si="5"/>
        <v>0</v>
      </c>
      <c r="L17" s="16">
        <f t="shared" si="5"/>
        <v>0</v>
      </c>
      <c r="M17" s="16">
        <f t="shared" si="5"/>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0" t="s">
        <v>14</v>
      </c>
      <c r="C1" s="10" t="s">
        <v>15</v>
      </c>
      <c r="D1" s="10" t="s">
        <v>16</v>
      </c>
    </row>
    <row r="2">
      <c r="A2" s="11" t="s">
        <v>17</v>
      </c>
      <c r="B2" s="8"/>
      <c r="C2" s="8"/>
      <c r="D2" s="8"/>
    </row>
    <row r="3">
      <c r="A3" s="2" t="s">
        <v>18</v>
      </c>
      <c r="B3" s="8">
        <v>800.0</v>
      </c>
      <c r="C3" s="8">
        <v>80.0</v>
      </c>
      <c r="D3" s="8">
        <v>400.0</v>
      </c>
    </row>
    <row r="4">
      <c r="A4" s="2" t="s">
        <v>19</v>
      </c>
      <c r="B4" s="8">
        <v>9000.0</v>
      </c>
      <c r="C4" s="8">
        <v>3000.0</v>
      </c>
      <c r="D4" s="8">
        <v>1500.0</v>
      </c>
    </row>
    <row r="5">
      <c r="A5" s="2" t="s">
        <v>20</v>
      </c>
      <c r="B5" s="12">
        <v>0.02</v>
      </c>
      <c r="C5" s="12">
        <v>0.03</v>
      </c>
      <c r="D5" s="12">
        <v>0.02</v>
      </c>
    </row>
    <row r="6">
      <c r="A6" s="2" t="s">
        <v>21</v>
      </c>
      <c r="B6" s="12">
        <v>0.005</v>
      </c>
      <c r="C6" s="12">
        <v>0.025</v>
      </c>
      <c r="D6" s="12">
        <v>0.015</v>
      </c>
    </row>
    <row r="7">
      <c r="A7" s="11" t="s">
        <v>22</v>
      </c>
      <c r="B7" s="12"/>
      <c r="C7" s="12"/>
      <c r="D7" s="12"/>
    </row>
    <row r="8">
      <c r="A8" s="2" t="s">
        <v>18</v>
      </c>
      <c r="B8" s="13">
        <v>950.0</v>
      </c>
      <c r="C8" s="13">
        <v>114.0</v>
      </c>
      <c r="D8" s="13">
        <v>510.0</v>
      </c>
    </row>
    <row r="9">
      <c r="A9" s="2" t="s">
        <v>19</v>
      </c>
      <c r="B9" s="13">
        <v>9800.0</v>
      </c>
      <c r="C9" s="13">
        <v>3400.0</v>
      </c>
      <c r="D9" s="13">
        <v>1800.0</v>
      </c>
    </row>
    <row r="10">
      <c r="A10" s="2" t="s">
        <v>20</v>
      </c>
      <c r="B10" s="14">
        <v>0.01</v>
      </c>
      <c r="C10" s="14">
        <v>0.01</v>
      </c>
      <c r="D10" s="14">
        <v>0.01</v>
      </c>
    </row>
    <row r="11">
      <c r="A11" s="2" t="s">
        <v>21</v>
      </c>
      <c r="B11" s="15">
        <v>0.005</v>
      </c>
      <c r="C11" s="14">
        <v>0.03</v>
      </c>
      <c r="D11" s="14">
        <v>0.02</v>
      </c>
    </row>
    <row r="12">
      <c r="A12" s="11" t="s">
        <v>23</v>
      </c>
      <c r="B12" s="16"/>
      <c r="C12" s="16"/>
      <c r="D12" s="16"/>
    </row>
    <row r="13">
      <c r="A13" s="2" t="s">
        <v>18</v>
      </c>
      <c r="B13" s="13">
        <v>600.0</v>
      </c>
      <c r="C13" s="13">
        <v>36.0</v>
      </c>
      <c r="D13" s="13">
        <v>370.0</v>
      </c>
    </row>
    <row r="14">
      <c r="A14" s="2" t="s">
        <v>19</v>
      </c>
      <c r="B14" s="13">
        <v>7400.0</v>
      </c>
      <c r="C14" s="13">
        <v>2300.0</v>
      </c>
      <c r="D14" s="13">
        <v>900.0</v>
      </c>
    </row>
    <row r="15">
      <c r="A15" s="2" t="s">
        <v>20</v>
      </c>
      <c r="B15" s="14">
        <v>0.01</v>
      </c>
      <c r="C15" s="14">
        <v>0.01</v>
      </c>
      <c r="D15" s="14">
        <v>0.01</v>
      </c>
    </row>
    <row r="16">
      <c r="A16" s="2" t="s">
        <v>21</v>
      </c>
      <c r="B16" s="15">
        <v>0.005</v>
      </c>
      <c r="C16" s="15">
        <v>0.005</v>
      </c>
      <c r="D16" s="15">
        <v>0.005</v>
      </c>
    </row>
    <row r="17">
      <c r="A17" s="2"/>
      <c r="B17" s="2"/>
      <c r="C17" s="2"/>
      <c r="D17" s="2"/>
    </row>
    <row r="18">
      <c r="A18" s="10" t="s">
        <v>24</v>
      </c>
      <c r="B18" s="10" t="s">
        <v>14</v>
      </c>
      <c r="C18" s="10" t="s">
        <v>15</v>
      </c>
      <c r="D18" s="10" t="s">
        <v>16</v>
      </c>
    </row>
    <row r="19">
      <c r="A19" s="2" t="s">
        <v>25</v>
      </c>
      <c r="B19" s="5">
        <v>0.1</v>
      </c>
      <c r="C19" s="5">
        <v>0.07</v>
      </c>
      <c r="D19" s="5">
        <v>0.05</v>
      </c>
    </row>
    <row r="20">
      <c r="A20" s="2" t="s">
        <v>26</v>
      </c>
      <c r="B20" s="5">
        <v>0.3</v>
      </c>
      <c r="C20" s="5">
        <v>0.11</v>
      </c>
      <c r="D20" s="5">
        <v>0.0</v>
      </c>
    </row>
    <row r="21">
      <c r="A21" s="2" t="s">
        <v>27</v>
      </c>
      <c r="B21" s="5">
        <v>0.28</v>
      </c>
      <c r="C21" s="5">
        <v>0.3</v>
      </c>
      <c r="D21" s="5">
        <v>0.08</v>
      </c>
    </row>
    <row r="22">
      <c r="A22" s="2" t="s">
        <v>28</v>
      </c>
      <c r="B22" s="5">
        <v>0.08</v>
      </c>
      <c r="C22" s="5">
        <v>0.0</v>
      </c>
      <c r="D22" s="5">
        <v>0.04</v>
      </c>
    </row>
    <row r="23">
      <c r="A23" s="2" t="s">
        <v>29</v>
      </c>
      <c r="B23" s="5">
        <v>0.15</v>
      </c>
      <c r="C23" s="5">
        <v>0.0</v>
      </c>
      <c r="D23" s="5">
        <v>0.0</v>
      </c>
    </row>
    <row r="24">
      <c r="A24" s="2" t="s">
        <v>30</v>
      </c>
      <c r="B24" s="5">
        <v>0.09</v>
      </c>
      <c r="C24" s="5">
        <v>0.52</v>
      </c>
      <c r="D24" s="5">
        <v>0.83</v>
      </c>
    </row>
    <row r="25">
      <c r="A25" s="2"/>
      <c r="B25" s="2"/>
      <c r="C25" s="2"/>
      <c r="D25" s="2"/>
    </row>
    <row r="26">
      <c r="A26" s="10" t="s">
        <v>31</v>
      </c>
      <c r="B26" s="10" t="s">
        <v>14</v>
      </c>
      <c r="C26" s="10" t="s">
        <v>15</v>
      </c>
      <c r="D26" s="10" t="s">
        <v>16</v>
      </c>
    </row>
    <row r="27">
      <c r="A27" s="2" t="s">
        <v>25</v>
      </c>
      <c r="B27" s="5">
        <v>0.04</v>
      </c>
      <c r="C27" s="5">
        <v>0.06</v>
      </c>
      <c r="D27" s="5">
        <v>0.06</v>
      </c>
    </row>
    <row r="28">
      <c r="A28" s="2" t="s">
        <v>26</v>
      </c>
      <c r="B28" s="5">
        <v>0.1</v>
      </c>
      <c r="C28" s="5">
        <v>0.15</v>
      </c>
      <c r="D28" s="5">
        <v>0.0</v>
      </c>
    </row>
    <row r="29">
      <c r="A29" s="2" t="s">
        <v>27</v>
      </c>
      <c r="B29" s="5">
        <v>0.06</v>
      </c>
      <c r="C29" s="5">
        <v>0.12</v>
      </c>
      <c r="D29" s="5">
        <v>0.08</v>
      </c>
    </row>
    <row r="30">
      <c r="A30" s="2" t="s">
        <v>28</v>
      </c>
      <c r="B30" s="5">
        <v>0.1</v>
      </c>
      <c r="C30" s="5">
        <v>0.0</v>
      </c>
      <c r="D30" s="5">
        <v>0.12</v>
      </c>
    </row>
    <row r="31">
      <c r="A31" s="2" t="s">
        <v>29</v>
      </c>
      <c r="B31" s="5">
        <v>0.12</v>
      </c>
      <c r="C31" s="5">
        <v>0.0</v>
      </c>
      <c r="D31" s="5">
        <v>0.0</v>
      </c>
    </row>
    <row r="32">
      <c r="A32" s="2" t="s">
        <v>30</v>
      </c>
      <c r="B32" s="5">
        <v>0.12</v>
      </c>
      <c r="C32" s="5">
        <v>0.16</v>
      </c>
      <c r="D32" s="5">
        <v>0.2</v>
      </c>
    </row>
    <row r="33">
      <c r="A33" s="2"/>
      <c r="B33" s="2"/>
      <c r="C33" s="2"/>
      <c r="D33" s="2"/>
    </row>
    <row r="34">
      <c r="A34" s="10" t="s">
        <v>32</v>
      </c>
      <c r="B34" s="11" t="s">
        <v>17</v>
      </c>
      <c r="C34" s="11" t="s">
        <v>22</v>
      </c>
      <c r="D34" s="11" t="s">
        <v>23</v>
      </c>
    </row>
    <row r="35">
      <c r="A35" s="2" t="s">
        <v>33</v>
      </c>
      <c r="B35" s="16">
        <v>125000.0</v>
      </c>
      <c r="C35" s="16">
        <v>200000.0</v>
      </c>
      <c r="D35" s="17">
        <v>90000.0</v>
      </c>
    </row>
    <row r="36">
      <c r="A36" s="2" t="s">
        <v>34</v>
      </c>
      <c r="B36" s="16">
        <v>45000.0</v>
      </c>
      <c r="C36" s="16">
        <v>60000.0</v>
      </c>
      <c r="D36" s="17">
        <v>35000.0</v>
      </c>
    </row>
    <row r="37">
      <c r="A37" s="2" t="s">
        <v>35</v>
      </c>
      <c r="B37" s="16">
        <v>275000.0</v>
      </c>
      <c r="C37" s="16">
        <v>325000.0</v>
      </c>
      <c r="D37" s="17">
        <v>180000.0</v>
      </c>
    </row>
    <row r="38">
      <c r="A38" s="2"/>
      <c r="B38" s="2"/>
      <c r="C38" s="2"/>
      <c r="D38" s="2"/>
    </row>
    <row r="39">
      <c r="A39" s="2"/>
      <c r="B39" s="2"/>
      <c r="C39" s="2"/>
      <c r="D39" s="2"/>
    </row>
    <row r="40">
      <c r="A40" s="2"/>
      <c r="B40" s="2"/>
      <c r="C40" s="2"/>
      <c r="D40" s="2"/>
    </row>
    <row r="41">
      <c r="A41" s="2"/>
      <c r="B41" s="2"/>
      <c r="C41" s="2"/>
      <c r="D4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
      <c r="B1" s="19" t="s">
        <v>36</v>
      </c>
      <c r="C1" s="19" t="s">
        <v>37</v>
      </c>
      <c r="D1" s="19" t="s">
        <v>38</v>
      </c>
      <c r="E1" s="19" t="s">
        <v>39</v>
      </c>
      <c r="F1" s="19" t="s">
        <v>40</v>
      </c>
      <c r="G1" s="19" t="s">
        <v>41</v>
      </c>
      <c r="H1" s="19" t="s">
        <v>42</v>
      </c>
      <c r="I1" s="19" t="s">
        <v>43</v>
      </c>
      <c r="J1" s="19" t="s">
        <v>44</v>
      </c>
      <c r="K1" s="19" t="s">
        <v>45</v>
      </c>
      <c r="L1" s="19" t="s">
        <v>46</v>
      </c>
      <c r="M1" s="19" t="s">
        <v>47</v>
      </c>
    </row>
    <row r="2">
      <c r="A2" s="2" t="s">
        <v>48</v>
      </c>
      <c r="B2" s="2"/>
      <c r="C2" s="2"/>
      <c r="D2" s="2"/>
      <c r="E2" s="2"/>
      <c r="F2" s="2"/>
      <c r="G2" s="2"/>
      <c r="H2" s="2"/>
      <c r="I2" s="2"/>
      <c r="J2" s="2"/>
      <c r="K2" s="2"/>
      <c r="L2" s="2"/>
      <c r="M2" s="2"/>
    </row>
    <row r="3">
      <c r="A3" s="20" t="s">
        <v>17</v>
      </c>
      <c r="B3" s="8"/>
      <c r="C3" s="21"/>
      <c r="D3" s="21"/>
      <c r="E3" s="21"/>
      <c r="F3" s="21"/>
      <c r="G3" s="21"/>
      <c r="H3" s="21"/>
      <c r="I3" s="21"/>
      <c r="J3" s="21"/>
      <c r="K3" s="21"/>
      <c r="L3" s="21"/>
      <c r="M3" s="21"/>
    </row>
    <row r="4">
      <c r="A4" s="2" t="s">
        <v>49</v>
      </c>
      <c r="B4" s="8">
        <f>Assumptions!$B3</f>
        <v>800</v>
      </c>
      <c r="C4" s="21">
        <f>B4*(1+Assumptions!$B5)</f>
        <v>816</v>
      </c>
      <c r="D4" s="21">
        <f>C4*(1+Assumptions!$B5)</f>
        <v>832.32</v>
      </c>
      <c r="E4" s="21">
        <f>D4*(1+Assumptions!$B5)</f>
        <v>848.9664</v>
      </c>
      <c r="F4" s="21">
        <f>E4*(1+Assumptions!$B5)</f>
        <v>865.945728</v>
      </c>
      <c r="G4" s="21">
        <f>F4*(1+Assumptions!$B5)</f>
        <v>883.2646426</v>
      </c>
      <c r="H4" s="21">
        <f>G4*(1+Assumptions!$B5)</f>
        <v>900.9299354</v>
      </c>
      <c r="I4" s="21">
        <f>H4*(1+Assumptions!$B5)</f>
        <v>918.9485341</v>
      </c>
      <c r="J4" s="21">
        <f>I4*(1+Assumptions!$B5)</f>
        <v>937.3275048</v>
      </c>
      <c r="K4" s="21">
        <f>J4*(1+Assumptions!$B5)</f>
        <v>956.0740549</v>
      </c>
      <c r="L4" s="21">
        <f>K4*(1+Assumptions!$B5)</f>
        <v>975.195536</v>
      </c>
      <c r="M4" s="21">
        <f>L4*(1+Assumptions!$B5)</f>
        <v>994.6994467</v>
      </c>
    </row>
    <row r="5">
      <c r="A5" s="2" t="s">
        <v>15</v>
      </c>
      <c r="B5" s="8">
        <f>Assumptions!$C3</f>
        <v>80</v>
      </c>
      <c r="C5" s="21">
        <f>B5*(1+Assumptions!$C5)</f>
        <v>82.4</v>
      </c>
      <c r="D5" s="21">
        <f>C5*(1+Assumptions!$C5)</f>
        <v>84.872</v>
      </c>
      <c r="E5" s="21">
        <f>D5*(1+Assumptions!$C5)</f>
        <v>87.41816</v>
      </c>
      <c r="F5" s="21">
        <f>E5*(1+Assumptions!$C5)</f>
        <v>90.0407048</v>
      </c>
      <c r="G5" s="21">
        <f>F5*(1+Assumptions!$C5)</f>
        <v>92.74192594</v>
      </c>
      <c r="H5" s="21">
        <f>G5*(1+Assumptions!$C5)</f>
        <v>95.52418372</v>
      </c>
      <c r="I5" s="21">
        <f>H5*(1+Assumptions!$C5)</f>
        <v>98.38990923</v>
      </c>
      <c r="J5" s="21">
        <f>I5*(1+Assumptions!$C5)</f>
        <v>101.3416065</v>
      </c>
      <c r="K5" s="21">
        <f>J5*(1+Assumptions!$C5)</f>
        <v>104.3818547</v>
      </c>
      <c r="L5" s="21">
        <f>K5*(1+Assumptions!$C5)</f>
        <v>107.5133103</v>
      </c>
      <c r="M5" s="21">
        <f>L5*(1+Assumptions!$C5)</f>
        <v>110.7387097</v>
      </c>
    </row>
    <row r="6">
      <c r="A6" s="2" t="s">
        <v>16</v>
      </c>
      <c r="B6" s="8">
        <f>Assumptions!$D3</f>
        <v>400</v>
      </c>
      <c r="C6" s="21">
        <f>B6*(1+Assumptions!$D5)</f>
        <v>408</v>
      </c>
      <c r="D6" s="21">
        <f>C6*(1+Assumptions!$D5)</f>
        <v>416.16</v>
      </c>
      <c r="E6" s="21">
        <f>D6*(1+Assumptions!$D5)</f>
        <v>424.4832</v>
      </c>
      <c r="F6" s="21">
        <f>E6*(1+Assumptions!$D5)</f>
        <v>432.972864</v>
      </c>
      <c r="G6" s="21">
        <f>F6*(1+Assumptions!$D5)</f>
        <v>441.6323213</v>
      </c>
      <c r="H6" s="21">
        <f>G6*(1+Assumptions!$D5)</f>
        <v>450.4649677</v>
      </c>
      <c r="I6" s="21">
        <f>H6*(1+Assumptions!$D5)</f>
        <v>459.4742671</v>
      </c>
      <c r="J6" s="21">
        <f>I6*(1+Assumptions!$D5)</f>
        <v>468.6637524</v>
      </c>
      <c r="K6" s="21">
        <f>J6*(1+Assumptions!$D5)</f>
        <v>478.0370274</v>
      </c>
      <c r="L6" s="21">
        <f>K6*(1+Assumptions!$D5)</f>
        <v>487.597768</v>
      </c>
      <c r="M6" s="21">
        <f>L6*(1+Assumptions!$D5)</f>
        <v>497.3497234</v>
      </c>
    </row>
    <row r="7">
      <c r="A7" s="20" t="s">
        <v>22</v>
      </c>
      <c r="B7" s="8"/>
      <c r="C7" s="21"/>
      <c r="D7" s="21"/>
      <c r="E7" s="21"/>
      <c r="F7" s="21"/>
      <c r="G7" s="21"/>
      <c r="H7" s="21"/>
      <c r="I7" s="21"/>
      <c r="J7" s="21"/>
      <c r="K7" s="21"/>
      <c r="L7" s="21"/>
      <c r="M7" s="21"/>
    </row>
    <row r="8">
      <c r="A8" s="2" t="s">
        <v>49</v>
      </c>
      <c r="B8" s="16">
        <f>Assumptions!$B8</f>
        <v>950</v>
      </c>
      <c r="C8" s="21">
        <f>B8*(1+Assumptions!$B10)</f>
        <v>959.5</v>
      </c>
      <c r="D8" s="21">
        <f>C8*(1+Assumptions!$B10)</f>
        <v>969.095</v>
      </c>
      <c r="E8" s="21">
        <f>D8*(1+Assumptions!$B10)</f>
        <v>978.78595</v>
      </c>
      <c r="F8" s="21">
        <f>E8*(1+Assumptions!$B10)</f>
        <v>988.5738095</v>
      </c>
      <c r="G8" s="21">
        <f>F8*(1+Assumptions!$B10)</f>
        <v>998.4595476</v>
      </c>
      <c r="H8" s="21">
        <f>G8*(1+Assumptions!$B10)</f>
        <v>1008.444143</v>
      </c>
      <c r="I8" s="21">
        <f>H8*(1+Assumptions!$B10)</f>
        <v>1018.528585</v>
      </c>
      <c r="J8" s="21">
        <f>I8*(1+Assumptions!$B10)</f>
        <v>1028.71387</v>
      </c>
      <c r="K8" s="21">
        <f>J8*(1+Assumptions!$B10)</f>
        <v>1039.001009</v>
      </c>
      <c r="L8" s="21">
        <f>K8*(1+Assumptions!$B10)</f>
        <v>1049.391019</v>
      </c>
      <c r="M8" s="21">
        <f>L8*(1+Assumptions!$B10)</f>
        <v>1059.884929</v>
      </c>
    </row>
    <row r="9">
      <c r="A9" s="2" t="s">
        <v>15</v>
      </c>
      <c r="B9" s="16">
        <f>Assumptions!$C8</f>
        <v>114</v>
      </c>
      <c r="C9" s="21">
        <f>B9*(1+Assumptions!$C10)</f>
        <v>115.14</v>
      </c>
      <c r="D9" s="21">
        <f>C9*(1+Assumptions!$C10)</f>
        <v>116.2914</v>
      </c>
      <c r="E9" s="21">
        <f>D9*(1+Assumptions!$C10)</f>
        <v>117.454314</v>
      </c>
      <c r="F9" s="21">
        <f>E9*(1+Assumptions!$C10)</f>
        <v>118.6288571</v>
      </c>
      <c r="G9" s="21">
        <f>F9*(1+Assumptions!$C10)</f>
        <v>119.8151457</v>
      </c>
      <c r="H9" s="21">
        <f>G9*(1+Assumptions!$C10)</f>
        <v>121.0132972</v>
      </c>
      <c r="I9" s="21">
        <f>H9*(1+Assumptions!$C10)</f>
        <v>122.2234301</v>
      </c>
      <c r="J9" s="21">
        <f>I9*(1+Assumptions!$C10)</f>
        <v>123.4456644</v>
      </c>
      <c r="K9" s="21">
        <f>J9*(1+Assumptions!$C10)</f>
        <v>124.6801211</v>
      </c>
      <c r="L9" s="21">
        <f>K9*(1+Assumptions!$C10)</f>
        <v>125.9269223</v>
      </c>
      <c r="M9" s="21">
        <f>L9*(1+Assumptions!$C10)</f>
        <v>127.1861915</v>
      </c>
    </row>
    <row r="10">
      <c r="A10" s="2" t="s">
        <v>16</v>
      </c>
      <c r="B10" s="16">
        <f>Assumptions!$D8</f>
        <v>510</v>
      </c>
      <c r="C10" s="21">
        <f>B10*(1+Assumptions!$D10)</f>
        <v>515.1</v>
      </c>
      <c r="D10" s="21">
        <f>C10*(1+Assumptions!$D10)</f>
        <v>520.251</v>
      </c>
      <c r="E10" s="21">
        <f>D10*(1+Assumptions!$D10)</f>
        <v>525.45351</v>
      </c>
      <c r="F10" s="21">
        <f>E10*(1+Assumptions!$D10)</f>
        <v>530.7080451</v>
      </c>
      <c r="G10" s="21">
        <f>F10*(1+Assumptions!$D10)</f>
        <v>536.0151256</v>
      </c>
      <c r="H10" s="21">
        <f>G10*(1+Assumptions!$D10)</f>
        <v>541.3752768</v>
      </c>
      <c r="I10" s="21">
        <f>H10*(1+Assumptions!$D10)</f>
        <v>546.7890296</v>
      </c>
      <c r="J10" s="21">
        <f>I10*(1+Assumptions!$D10)</f>
        <v>552.2569199</v>
      </c>
      <c r="K10" s="21">
        <f>J10*(1+Assumptions!$D10)</f>
        <v>557.7794891</v>
      </c>
      <c r="L10" s="21">
        <f>K10*(1+Assumptions!$D10)</f>
        <v>563.357284</v>
      </c>
      <c r="M10" s="21">
        <f>L10*(1+Assumptions!$D10)</f>
        <v>568.9908568</v>
      </c>
    </row>
    <row r="11">
      <c r="A11" s="20" t="s">
        <v>23</v>
      </c>
      <c r="B11" s="8"/>
      <c r="C11" s="21"/>
      <c r="D11" s="21"/>
      <c r="E11" s="21"/>
      <c r="F11" s="21"/>
      <c r="G11" s="21"/>
      <c r="H11" s="21"/>
      <c r="I11" s="21"/>
      <c r="J11" s="21"/>
      <c r="K11" s="21"/>
      <c r="L11" s="21"/>
      <c r="M11" s="21"/>
    </row>
    <row r="12">
      <c r="A12" s="2" t="s">
        <v>49</v>
      </c>
      <c r="B12" s="16">
        <f>Assumptions!$B13</f>
        <v>600</v>
      </c>
      <c r="C12" s="21">
        <f>B12*(1+Assumptions!$B15)</f>
        <v>606</v>
      </c>
      <c r="D12" s="21">
        <f>C12*(1+Assumptions!$B15)</f>
        <v>612.06</v>
      </c>
      <c r="E12" s="21">
        <f>D12*(1+Assumptions!$B15)</f>
        <v>618.1806</v>
      </c>
      <c r="F12" s="21">
        <f>E12*(1+Assumptions!$B15)</f>
        <v>624.362406</v>
      </c>
      <c r="G12" s="21">
        <f>F12*(1+Assumptions!$B15)</f>
        <v>630.6060301</v>
      </c>
      <c r="H12" s="21">
        <f>G12*(1+Assumptions!$B15)</f>
        <v>636.9120904</v>
      </c>
      <c r="I12" s="21">
        <f>H12*(1+Assumptions!$B15)</f>
        <v>643.2812113</v>
      </c>
      <c r="J12" s="21">
        <f>I12*(1+Assumptions!$B15)</f>
        <v>649.7140234</v>
      </c>
      <c r="K12" s="21">
        <f>J12*(1+Assumptions!$B15)</f>
        <v>656.2111636</v>
      </c>
      <c r="L12" s="21">
        <f>K12*(1+Assumptions!$B15)</f>
        <v>662.7732752</v>
      </c>
      <c r="M12" s="21">
        <f>L12*(1+Assumptions!$B15)</f>
        <v>669.401008</v>
      </c>
    </row>
    <row r="13">
      <c r="A13" s="2" t="s">
        <v>15</v>
      </c>
      <c r="B13" s="16">
        <f>Assumptions!$C13</f>
        <v>36</v>
      </c>
      <c r="C13" s="21">
        <f>B13*(1+Assumptions!$C15)</f>
        <v>36.36</v>
      </c>
      <c r="D13" s="21">
        <f>C13*(1+Assumptions!$C15)</f>
        <v>36.7236</v>
      </c>
      <c r="E13" s="21">
        <f>D13*(1+Assumptions!$C15)</f>
        <v>37.090836</v>
      </c>
      <c r="F13" s="21">
        <f>E13*(1+Assumptions!$C15)</f>
        <v>37.46174436</v>
      </c>
      <c r="G13" s="21">
        <f>F13*(1+Assumptions!$C15)</f>
        <v>37.8363618</v>
      </c>
      <c r="H13" s="21">
        <f>G13*(1+Assumptions!$C15)</f>
        <v>38.21472542</v>
      </c>
      <c r="I13" s="21">
        <f>H13*(1+Assumptions!$C15)</f>
        <v>38.59687268</v>
      </c>
      <c r="J13" s="21">
        <f>I13*(1+Assumptions!$C15)</f>
        <v>38.9828414</v>
      </c>
      <c r="K13" s="21">
        <f>J13*(1+Assumptions!$C15)</f>
        <v>39.37266982</v>
      </c>
      <c r="L13" s="21">
        <f>K13*(1+Assumptions!$C15)</f>
        <v>39.76639651</v>
      </c>
      <c r="M13" s="21">
        <f>L13*(1+Assumptions!$C15)</f>
        <v>40.16406048</v>
      </c>
    </row>
    <row r="14">
      <c r="A14" s="2" t="s">
        <v>16</v>
      </c>
      <c r="B14" s="16">
        <f>Assumptions!$D13</f>
        <v>370</v>
      </c>
      <c r="C14" s="21">
        <f>B14*(1+Assumptions!$D15)</f>
        <v>373.7</v>
      </c>
      <c r="D14" s="21">
        <f>C14*(1+Assumptions!$D15)</f>
        <v>377.437</v>
      </c>
      <c r="E14" s="21">
        <f>D14*(1+Assumptions!$D15)</f>
        <v>381.21137</v>
      </c>
      <c r="F14" s="21">
        <f>E14*(1+Assumptions!$D15)</f>
        <v>385.0234837</v>
      </c>
      <c r="G14" s="21">
        <f>F14*(1+Assumptions!$D15)</f>
        <v>388.8737185</v>
      </c>
      <c r="H14" s="21">
        <f>G14*(1+Assumptions!$D15)</f>
        <v>392.7624557</v>
      </c>
      <c r="I14" s="21">
        <f>H14*(1+Assumptions!$D15)</f>
        <v>396.6900803</v>
      </c>
      <c r="J14" s="21">
        <f>I14*(1+Assumptions!$D15)</f>
        <v>400.6569811</v>
      </c>
      <c r="K14" s="21">
        <f>J14*(1+Assumptions!$D15)</f>
        <v>404.6635509</v>
      </c>
      <c r="L14" s="21">
        <f>K14*(1+Assumptions!$D15)</f>
        <v>408.7101864</v>
      </c>
      <c r="M14" s="21">
        <f>L14*(1+Assumptions!$D15)</f>
        <v>412.7972883</v>
      </c>
    </row>
    <row r="15">
      <c r="A15" s="20"/>
      <c r="B15" s="21"/>
      <c r="C15" s="21"/>
      <c r="D15" s="21"/>
      <c r="E15" s="21"/>
      <c r="F15" s="21"/>
      <c r="G15" s="21"/>
      <c r="H15" s="21"/>
      <c r="I15" s="21"/>
      <c r="J15" s="21"/>
      <c r="K15" s="21"/>
      <c r="L15" s="21"/>
      <c r="M15" s="21"/>
    </row>
    <row r="16">
      <c r="A16" s="20" t="s">
        <v>19</v>
      </c>
      <c r="B16" s="2"/>
      <c r="C16" s="2"/>
      <c r="D16" s="2"/>
      <c r="E16" s="2"/>
      <c r="F16" s="2"/>
      <c r="G16" s="2"/>
      <c r="H16" s="2"/>
      <c r="I16" s="2"/>
      <c r="J16" s="2"/>
      <c r="K16" s="2"/>
      <c r="L16" s="2"/>
      <c r="M16" s="2"/>
    </row>
    <row r="17">
      <c r="A17" s="20" t="s">
        <v>17</v>
      </c>
      <c r="B17" s="2"/>
      <c r="C17" s="2"/>
      <c r="D17" s="2"/>
      <c r="E17" s="2"/>
      <c r="F17" s="2"/>
      <c r="G17" s="2"/>
      <c r="H17" s="2"/>
      <c r="I17" s="2"/>
      <c r="J17" s="2"/>
      <c r="K17" s="2"/>
      <c r="L17" s="2"/>
      <c r="M17" s="2"/>
    </row>
    <row r="18">
      <c r="A18" s="2" t="s">
        <v>49</v>
      </c>
      <c r="B18" s="16">
        <f>Assumptions!$B4</f>
        <v>9000</v>
      </c>
      <c r="C18" s="16">
        <f>B18*(1+Assumptions!$B6)</f>
        <v>9045</v>
      </c>
      <c r="D18" s="16">
        <f>C18*(1+Assumptions!$B6)</f>
        <v>9090.225</v>
      </c>
      <c r="E18" s="16">
        <f>D18*(1+Assumptions!$B6)</f>
        <v>9135.676125</v>
      </c>
      <c r="F18" s="16">
        <f>E18*(1+Assumptions!$B6)</f>
        <v>9181.354506</v>
      </c>
      <c r="G18" s="16">
        <f>F18*(1+Assumptions!$B6)</f>
        <v>9227.261278</v>
      </c>
      <c r="H18" s="16">
        <f>G18*(1+Assumptions!$B6)</f>
        <v>9273.397585</v>
      </c>
      <c r="I18" s="16">
        <f>H18*(1+Assumptions!$B6)</f>
        <v>9319.764572</v>
      </c>
      <c r="J18" s="16">
        <f>I18*(1+Assumptions!$B6)</f>
        <v>9366.363395</v>
      </c>
      <c r="K18" s="16">
        <f>J18*(1+Assumptions!$B6)</f>
        <v>9413.195212</v>
      </c>
      <c r="L18" s="16">
        <f>K18*(1+Assumptions!$B6)</f>
        <v>9460.261188</v>
      </c>
      <c r="M18" s="16">
        <f>L18*(1+Assumptions!$B6)</f>
        <v>9507.562494</v>
      </c>
    </row>
    <row r="19">
      <c r="A19" s="2" t="s">
        <v>15</v>
      </c>
      <c r="B19" s="16">
        <f>Assumptions!$C4</f>
        <v>3000</v>
      </c>
      <c r="C19" s="16">
        <f>B19*(1+Assumptions!$C6)</f>
        <v>3075</v>
      </c>
      <c r="D19" s="16">
        <f>C19*(1+Assumptions!$C6)</f>
        <v>3151.875</v>
      </c>
      <c r="E19" s="16">
        <f>D19*(1+Assumptions!$C6)</f>
        <v>3230.671875</v>
      </c>
      <c r="F19" s="16">
        <f>E19*(1+Assumptions!$C6)</f>
        <v>3311.438672</v>
      </c>
      <c r="G19" s="16">
        <f>F19*(1+Assumptions!$C6)</f>
        <v>3394.224639</v>
      </c>
      <c r="H19" s="16">
        <f>G19*(1+Assumptions!$C6)</f>
        <v>3479.080255</v>
      </c>
      <c r="I19" s="16">
        <f>H19*(1+Assumptions!$C6)</f>
        <v>3566.057261</v>
      </c>
      <c r="J19" s="16">
        <f>I19*(1+Assumptions!$C6)</f>
        <v>3655.208693</v>
      </c>
      <c r="K19" s="16">
        <f>J19*(1+Assumptions!$C6)</f>
        <v>3746.58891</v>
      </c>
      <c r="L19" s="16">
        <f>K19*(1+Assumptions!$C6)</f>
        <v>3840.253633</v>
      </c>
      <c r="M19" s="16">
        <f>L19*(1+Assumptions!$C6)</f>
        <v>3936.259973</v>
      </c>
    </row>
    <row r="20">
      <c r="A20" s="2" t="s">
        <v>16</v>
      </c>
      <c r="B20" s="16">
        <f>Assumptions!$D4</f>
        <v>1500</v>
      </c>
      <c r="C20" s="16">
        <f>B20*(1+Assumptions!$D6)</f>
        <v>1522.5</v>
      </c>
      <c r="D20" s="16">
        <f>C20*(1+Assumptions!$D6)</f>
        <v>1545.3375</v>
      </c>
      <c r="E20" s="16">
        <f>D20*(1+Assumptions!$D6)</f>
        <v>1568.517563</v>
      </c>
      <c r="F20" s="16">
        <f>E20*(1+Assumptions!$D6)</f>
        <v>1592.045326</v>
      </c>
      <c r="G20" s="16">
        <f>F20*(1+Assumptions!$D6)</f>
        <v>1615.926006</v>
      </c>
      <c r="H20" s="16">
        <f>G20*(1+Assumptions!$D6)</f>
        <v>1640.164896</v>
      </c>
      <c r="I20" s="16">
        <f>H20*(1+Assumptions!$D6)</f>
        <v>1664.767369</v>
      </c>
      <c r="J20" s="16">
        <f>I20*(1+Assumptions!$D6)</f>
        <v>1689.73888</v>
      </c>
      <c r="K20" s="16">
        <f>J20*(1+Assumptions!$D6)</f>
        <v>1715.084963</v>
      </c>
      <c r="L20" s="16">
        <f>K20*(1+Assumptions!$D6)</f>
        <v>1740.811238</v>
      </c>
      <c r="M20" s="16">
        <f>L20*(1+Assumptions!$D6)</f>
        <v>1766.923406</v>
      </c>
    </row>
    <row r="21">
      <c r="A21" s="20" t="s">
        <v>22</v>
      </c>
      <c r="B21" s="2"/>
      <c r="C21" s="2"/>
      <c r="D21" s="2"/>
      <c r="E21" s="2"/>
      <c r="F21" s="2"/>
      <c r="G21" s="2"/>
      <c r="H21" s="2"/>
      <c r="I21" s="2"/>
      <c r="J21" s="2"/>
      <c r="K21" s="2"/>
      <c r="L21" s="2"/>
      <c r="M21" s="2"/>
    </row>
    <row r="22">
      <c r="A22" s="2" t="s">
        <v>49</v>
      </c>
      <c r="B22" s="22">
        <f>Assumptions!$B9</f>
        <v>9800</v>
      </c>
      <c r="C22" s="22">
        <f>B22*(1+Assumptions!$B11)</f>
        <v>9849</v>
      </c>
      <c r="D22" s="22">
        <f>C22*(1+Assumptions!$B11)</f>
        <v>9898.245</v>
      </c>
      <c r="E22" s="22">
        <f>D22*(1+Assumptions!$B11)</f>
        <v>9947.736225</v>
      </c>
      <c r="F22" s="22">
        <f>E22*(1+Assumptions!$B11)</f>
        <v>9997.474906</v>
      </c>
      <c r="G22" s="22">
        <f>F22*(1+Assumptions!$B11)</f>
        <v>10047.46228</v>
      </c>
      <c r="H22" s="22">
        <f>G22*(1+Assumptions!$B11)</f>
        <v>10097.69959</v>
      </c>
      <c r="I22" s="22">
        <f>H22*(1+Assumptions!$B11)</f>
        <v>10148.18809</v>
      </c>
      <c r="J22" s="22">
        <f>I22*(1+Assumptions!$B11)</f>
        <v>10198.92903</v>
      </c>
      <c r="K22" s="22">
        <f>J22*(1+Assumptions!$B11)</f>
        <v>10249.92368</v>
      </c>
      <c r="L22" s="22">
        <f>K22*(1+Assumptions!$B11)</f>
        <v>10301.17329</v>
      </c>
      <c r="M22" s="22">
        <f>L22*(1+Assumptions!$B11)</f>
        <v>10352.67916</v>
      </c>
    </row>
    <row r="23">
      <c r="A23" s="2" t="s">
        <v>15</v>
      </c>
      <c r="B23" s="22">
        <f>Assumptions!$C9</f>
        <v>3400</v>
      </c>
      <c r="C23" s="22">
        <f>B23*(1+Assumptions!$C11)</f>
        <v>3502</v>
      </c>
      <c r="D23" s="22">
        <f>C23*(1+Assumptions!$C11)</f>
        <v>3607.06</v>
      </c>
      <c r="E23" s="22">
        <f>D23*(1+Assumptions!$C11)</f>
        <v>3715.2718</v>
      </c>
      <c r="F23" s="22">
        <f>E23*(1+Assumptions!$C11)</f>
        <v>3826.729954</v>
      </c>
      <c r="G23" s="22">
        <f>F23*(1+Assumptions!$C11)</f>
        <v>3941.531853</v>
      </c>
      <c r="H23" s="22">
        <f>G23*(1+Assumptions!$C11)</f>
        <v>4059.777808</v>
      </c>
      <c r="I23" s="22">
        <f>H23*(1+Assumptions!$C11)</f>
        <v>4181.571142</v>
      </c>
      <c r="J23" s="22">
        <f>I23*(1+Assumptions!$C11)</f>
        <v>4307.018277</v>
      </c>
      <c r="K23" s="22">
        <f>J23*(1+Assumptions!$C11)</f>
        <v>4436.228825</v>
      </c>
      <c r="L23" s="22">
        <f>K23*(1+Assumptions!$C11)</f>
        <v>4569.31569</v>
      </c>
      <c r="M23" s="22">
        <f>L23*(1+Assumptions!$C11)</f>
        <v>4706.39516</v>
      </c>
    </row>
    <row r="24">
      <c r="A24" s="2" t="s">
        <v>16</v>
      </c>
      <c r="B24" s="22">
        <f>Assumptions!$D9</f>
        <v>1800</v>
      </c>
      <c r="C24" s="22">
        <f>B24*(1+Assumptions!$D11)</f>
        <v>1836</v>
      </c>
      <c r="D24" s="22">
        <f>C24*(1+Assumptions!$D11)</f>
        <v>1872.72</v>
      </c>
      <c r="E24" s="22">
        <f>D24*(1+Assumptions!$D11)</f>
        <v>1910.1744</v>
      </c>
      <c r="F24" s="22">
        <f>E24*(1+Assumptions!$D11)</f>
        <v>1948.377888</v>
      </c>
      <c r="G24" s="22">
        <f>F24*(1+Assumptions!$D11)</f>
        <v>1987.345446</v>
      </c>
      <c r="H24" s="22">
        <f>G24*(1+Assumptions!$D11)</f>
        <v>2027.092355</v>
      </c>
      <c r="I24" s="22">
        <f>H24*(1+Assumptions!$D11)</f>
        <v>2067.634202</v>
      </c>
      <c r="J24" s="22">
        <f>I24*(1+Assumptions!$D11)</f>
        <v>2108.986886</v>
      </c>
      <c r="K24" s="22">
        <f>J24*(1+Assumptions!$D11)</f>
        <v>2151.166624</v>
      </c>
      <c r="L24" s="22">
        <f>K24*(1+Assumptions!$D11)</f>
        <v>2194.189956</v>
      </c>
      <c r="M24" s="22">
        <f>L24*(1+Assumptions!$D11)</f>
        <v>2238.073755</v>
      </c>
    </row>
    <row r="25">
      <c r="A25" s="20" t="s">
        <v>23</v>
      </c>
    </row>
    <row r="26">
      <c r="A26" s="2" t="s">
        <v>49</v>
      </c>
      <c r="B26" s="22">
        <f>Assumptions!$B14</f>
        <v>7400</v>
      </c>
      <c r="C26" s="22">
        <f>B26*(1+Assumptions!$B16)</f>
        <v>7437</v>
      </c>
      <c r="D26" s="22">
        <f>C26*(1+Assumptions!$B16)</f>
        <v>7474.185</v>
      </c>
      <c r="E26" s="22">
        <f>D26*(1+Assumptions!$B16)</f>
        <v>7511.555925</v>
      </c>
      <c r="F26" s="22">
        <f>E26*(1+Assumptions!$B16)</f>
        <v>7549.113705</v>
      </c>
      <c r="G26" s="22">
        <f>F26*(1+Assumptions!$B16)</f>
        <v>7586.859273</v>
      </c>
      <c r="H26" s="22">
        <f>G26*(1+Assumptions!$B16)</f>
        <v>7624.79357</v>
      </c>
      <c r="I26" s="22">
        <f>H26*(1+Assumptions!$B16)</f>
        <v>7662.917537</v>
      </c>
      <c r="J26" s="22">
        <f>I26*(1+Assumptions!$B16)</f>
        <v>7701.232125</v>
      </c>
      <c r="K26" s="22">
        <f>J26*(1+Assumptions!$B16)</f>
        <v>7739.738286</v>
      </c>
      <c r="L26" s="22">
        <f>K26*(1+Assumptions!$B16)</f>
        <v>7778.436977</v>
      </c>
      <c r="M26" s="22">
        <f>L26*(1+Assumptions!$B16)</f>
        <v>7817.329162</v>
      </c>
    </row>
    <row r="27">
      <c r="A27" s="2" t="s">
        <v>15</v>
      </c>
      <c r="B27" s="22">
        <f>Assumptions!$C14</f>
        <v>2300</v>
      </c>
      <c r="C27" s="22">
        <f>B27*(1+Assumptions!$C16)</f>
        <v>2311.5</v>
      </c>
      <c r="D27" s="22">
        <f>C27*(1+Assumptions!$C16)</f>
        <v>2323.0575</v>
      </c>
      <c r="E27" s="22">
        <f>D27*(1+Assumptions!$C16)</f>
        <v>2334.672788</v>
      </c>
      <c r="F27" s="22">
        <f>E27*(1+Assumptions!$C16)</f>
        <v>2346.346151</v>
      </c>
      <c r="G27" s="22">
        <f>F27*(1+Assumptions!$C16)</f>
        <v>2358.077882</v>
      </c>
      <c r="H27" s="22">
        <f>G27*(1+Assumptions!$C16)</f>
        <v>2369.868272</v>
      </c>
      <c r="I27" s="22">
        <f>H27*(1+Assumptions!$C16)</f>
        <v>2381.717613</v>
      </c>
      <c r="J27" s="22">
        <f>I27*(1+Assumptions!$C16)</f>
        <v>2393.626201</v>
      </c>
      <c r="K27" s="22">
        <f>J27*(1+Assumptions!$C16)</f>
        <v>2405.594332</v>
      </c>
      <c r="L27" s="22">
        <f>K27*(1+Assumptions!$C16)</f>
        <v>2417.622304</v>
      </c>
      <c r="M27" s="22">
        <f>L27*(1+Assumptions!$C16)</f>
        <v>2429.710415</v>
      </c>
    </row>
    <row r="28">
      <c r="A28" s="2" t="s">
        <v>16</v>
      </c>
      <c r="B28" s="22">
        <f>Assumptions!$D14</f>
        <v>900</v>
      </c>
      <c r="C28" s="22">
        <f>B28*(1+Assumptions!$D16)</f>
        <v>904.5</v>
      </c>
      <c r="D28" s="22">
        <f>C28*(1+Assumptions!$D16)</f>
        <v>909.0225</v>
      </c>
      <c r="E28" s="22">
        <f>D28*(1+Assumptions!$D16)</f>
        <v>913.5676125</v>
      </c>
      <c r="F28" s="22">
        <f>E28*(1+Assumptions!$D16)</f>
        <v>918.1354506</v>
      </c>
      <c r="G28" s="22">
        <f>F28*(1+Assumptions!$D16)</f>
        <v>922.7261278</v>
      </c>
      <c r="H28" s="22">
        <f>G28*(1+Assumptions!$D16)</f>
        <v>927.3397585</v>
      </c>
      <c r="I28" s="22">
        <f>H28*(1+Assumptions!$D16)</f>
        <v>931.9764572</v>
      </c>
      <c r="J28" s="22">
        <f>I28*(1+Assumptions!$D16)</f>
        <v>936.6363395</v>
      </c>
      <c r="K28" s="22">
        <f>J28*(1+Assumptions!$D16)</f>
        <v>941.3195212</v>
      </c>
      <c r="L28" s="22">
        <f>K28*(1+Assumptions!$D16)</f>
        <v>946.0261188</v>
      </c>
      <c r="M28" s="22">
        <f>L28*(1+Assumptions!$D16)</f>
        <v>950.7562494</v>
      </c>
    </row>
    <row r="29">
      <c r="C29"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36</v>
      </c>
      <c r="C1" s="19" t="s">
        <v>37</v>
      </c>
      <c r="D1" s="19" t="s">
        <v>38</v>
      </c>
      <c r="E1" s="19" t="s">
        <v>39</v>
      </c>
      <c r="F1" s="19" t="s">
        <v>40</v>
      </c>
      <c r="G1" s="19" t="s">
        <v>41</v>
      </c>
      <c r="H1" s="19" t="s">
        <v>42</v>
      </c>
      <c r="I1" s="19" t="s">
        <v>43</v>
      </c>
      <c r="J1" s="19" t="s">
        <v>44</v>
      </c>
      <c r="K1" s="19" t="s">
        <v>45</v>
      </c>
      <c r="L1" s="19" t="s">
        <v>46</v>
      </c>
      <c r="M1" s="19" t="s">
        <v>47</v>
      </c>
    </row>
    <row r="2">
      <c r="A2" s="10" t="s">
        <v>50</v>
      </c>
      <c r="B2" s="2"/>
      <c r="C2" s="2"/>
      <c r="D2" s="2"/>
      <c r="E2" s="2"/>
      <c r="F2" s="2"/>
      <c r="G2" s="2"/>
      <c r="H2" s="2"/>
      <c r="I2" s="2"/>
      <c r="J2" s="2"/>
      <c r="K2" s="2"/>
      <c r="L2" s="2"/>
      <c r="M2" s="2"/>
    </row>
    <row r="3">
      <c r="A3" s="2" t="s">
        <v>49</v>
      </c>
      <c r="B3" s="16">
        <f>'Calcs-1'!B4*'Calcs-1'!B18</f>
        <v>7200000</v>
      </c>
      <c r="C3" s="16">
        <f>'Calcs-1'!C4*'Calcs-1'!C18</f>
        <v>7380720</v>
      </c>
      <c r="D3" s="16">
        <f>'Calcs-1'!D4*'Calcs-1'!D18</f>
        <v>7565976.072</v>
      </c>
      <c r="E3" s="16">
        <f>'Calcs-1'!E4*'Calcs-1'!E18</f>
        <v>7755882.071</v>
      </c>
      <c r="F3" s="16">
        <f>'Calcs-1'!F4*'Calcs-1'!F18</f>
        <v>7950554.711</v>
      </c>
      <c r="G3" s="16">
        <f>'Calcs-1'!G4*'Calcs-1'!G18</f>
        <v>8150113.635</v>
      </c>
      <c r="H3" s="16">
        <f>'Calcs-1'!H4*'Calcs-1'!H18</f>
        <v>8354681.487</v>
      </c>
      <c r="I3" s="16">
        <f>'Calcs-1'!I4*'Calcs-1'!I18</f>
        <v>8564383.992</v>
      </c>
      <c r="J3" s="16">
        <f>'Calcs-1'!J4*'Calcs-1'!J18</f>
        <v>8779350.03</v>
      </c>
      <c r="K3" s="16">
        <f>'Calcs-1'!K4*'Calcs-1'!K18</f>
        <v>8999711.716</v>
      </c>
      <c r="L3" s="16">
        <f>'Calcs-1'!L4*'Calcs-1'!L18</f>
        <v>9225604.48</v>
      </c>
      <c r="M3" s="16">
        <f>'Calcs-1'!M4*'Calcs-1'!M18</f>
        <v>9457167.153</v>
      </c>
    </row>
    <row r="4">
      <c r="A4" s="2" t="s">
        <v>15</v>
      </c>
      <c r="B4" s="16">
        <f>'Calcs-1'!B5*'Calcs-1'!B19</f>
        <v>240000</v>
      </c>
      <c r="C4" s="16">
        <f>'Calcs-1'!C5*'Calcs-1'!C19</f>
        <v>253380</v>
      </c>
      <c r="D4" s="16">
        <f>'Calcs-1'!D5*'Calcs-1'!D19</f>
        <v>267505.935</v>
      </c>
      <c r="E4" s="16">
        <f>'Calcs-1'!E5*'Calcs-1'!E19</f>
        <v>282419.3909</v>
      </c>
      <c r="F4" s="16">
        <f>'Calcs-1'!F5*'Calcs-1'!F19</f>
        <v>298164.2719</v>
      </c>
      <c r="G4" s="16">
        <f>'Calcs-1'!G5*'Calcs-1'!G19</f>
        <v>314786.9301</v>
      </c>
      <c r="H4" s="16">
        <f>'Calcs-1'!H5*'Calcs-1'!H19</f>
        <v>332336.3014</v>
      </c>
      <c r="I4" s="16">
        <f>'Calcs-1'!I5*'Calcs-1'!I19</f>
        <v>350864.0502</v>
      </c>
      <c r="J4" s="16">
        <f>'Calcs-1'!J5*'Calcs-1'!J19</f>
        <v>370424.721</v>
      </c>
      <c r="K4" s="16">
        <f>'Calcs-1'!K5*'Calcs-1'!K19</f>
        <v>391075.8992</v>
      </c>
      <c r="L4" s="16">
        <f>'Calcs-1'!L5*'Calcs-1'!L19</f>
        <v>412878.3806</v>
      </c>
      <c r="M4" s="16">
        <f>'Calcs-1'!M5*'Calcs-1'!M19</f>
        <v>435896.3503</v>
      </c>
    </row>
    <row r="5">
      <c r="A5" s="2" t="s">
        <v>16</v>
      </c>
      <c r="B5" s="16">
        <f>'Calcs-1'!B6*'Calcs-1'!B20</f>
        <v>600000</v>
      </c>
      <c r="C5" s="16">
        <f>'Calcs-1'!C6*'Calcs-1'!C20</f>
        <v>621180</v>
      </c>
      <c r="D5" s="16">
        <f>'Calcs-1'!D6*'Calcs-1'!D20</f>
        <v>643107.654</v>
      </c>
      <c r="E5" s="16">
        <f>'Calcs-1'!E6*'Calcs-1'!E20</f>
        <v>665809.3542</v>
      </c>
      <c r="F5" s="16">
        <f>'Calcs-1'!F6*'Calcs-1'!F20</f>
        <v>689312.4244</v>
      </c>
      <c r="G5" s="16">
        <f>'Calcs-1'!G6*'Calcs-1'!G20</f>
        <v>713645.153</v>
      </c>
      <c r="H5" s="16">
        <f>'Calcs-1'!H6*'Calcs-1'!H20</f>
        <v>738836.8269</v>
      </c>
      <c r="I5" s="16">
        <f>'Calcs-1'!I6*'Calcs-1'!I20</f>
        <v>764917.7669</v>
      </c>
      <c r="J5" s="16">
        <f>'Calcs-1'!J6*'Calcs-1'!J20</f>
        <v>791919.364</v>
      </c>
      <c r="K5" s="16">
        <f>'Calcs-1'!K6*'Calcs-1'!K20</f>
        <v>819874.1176</v>
      </c>
      <c r="L5" s="16">
        <f>'Calcs-1'!L6*'Calcs-1'!L20</f>
        <v>848815.6739</v>
      </c>
      <c r="M5" s="16">
        <f>'Calcs-1'!M6*'Calcs-1'!M20</f>
        <v>878778.8672</v>
      </c>
    </row>
    <row r="6">
      <c r="A6" s="10" t="s">
        <v>51</v>
      </c>
      <c r="B6" s="16">
        <f t="shared" ref="B6:M6" si="1">SUM(B3:B5)</f>
        <v>8040000</v>
      </c>
      <c r="C6" s="16">
        <f t="shared" si="1"/>
        <v>8255280</v>
      </c>
      <c r="D6" s="16">
        <f t="shared" si="1"/>
        <v>8476589.661</v>
      </c>
      <c r="E6" s="16">
        <f t="shared" si="1"/>
        <v>8704110.816</v>
      </c>
      <c r="F6" s="16">
        <f t="shared" si="1"/>
        <v>8938031.408</v>
      </c>
      <c r="G6" s="16">
        <f t="shared" si="1"/>
        <v>9178545.718</v>
      </c>
      <c r="H6" s="16">
        <f t="shared" si="1"/>
        <v>9425854.615</v>
      </c>
      <c r="I6" s="16">
        <f t="shared" si="1"/>
        <v>9680165.809</v>
      </c>
      <c r="J6" s="16">
        <f t="shared" si="1"/>
        <v>9941694.115</v>
      </c>
      <c r="K6" s="16">
        <f t="shared" si="1"/>
        <v>10210661.73</v>
      </c>
      <c r="L6" s="16">
        <f t="shared" si="1"/>
        <v>10487298.53</v>
      </c>
      <c r="M6" s="16">
        <f t="shared" si="1"/>
        <v>10771842.37</v>
      </c>
    </row>
    <row r="7">
      <c r="A7" s="2"/>
      <c r="B7" s="2"/>
      <c r="C7" s="2"/>
      <c r="D7" s="2"/>
      <c r="E7" s="2"/>
      <c r="F7" s="2"/>
      <c r="G7" s="2"/>
      <c r="H7" s="2"/>
      <c r="I7" s="2"/>
      <c r="J7" s="2"/>
      <c r="K7" s="2"/>
      <c r="L7" s="2"/>
      <c r="M7" s="2"/>
    </row>
    <row r="8">
      <c r="A8" s="24" t="s">
        <v>52</v>
      </c>
      <c r="B8" s="2"/>
      <c r="C8" s="2"/>
      <c r="D8" s="2"/>
      <c r="E8" s="2"/>
      <c r="F8" s="2"/>
      <c r="G8" s="2"/>
      <c r="H8" s="2"/>
      <c r="I8" s="2"/>
      <c r="J8" s="2"/>
      <c r="K8" s="2"/>
      <c r="L8" s="2"/>
      <c r="M8" s="2"/>
    </row>
    <row r="9">
      <c r="A9" s="10" t="s">
        <v>14</v>
      </c>
      <c r="B9" s="2"/>
      <c r="C9" s="2"/>
      <c r="D9" s="2"/>
      <c r="E9" s="2"/>
      <c r="F9" s="2"/>
      <c r="G9" s="2"/>
      <c r="H9" s="2"/>
      <c r="I9" s="2"/>
      <c r="J9" s="2"/>
      <c r="K9" s="2"/>
      <c r="L9" s="2"/>
      <c r="M9" s="2"/>
    </row>
    <row r="10">
      <c r="A10" s="2" t="str">
        <f>Assumptions!A27</f>
        <v>Apple</v>
      </c>
      <c r="B10" s="16">
        <f>B$3*Assumptions!$B19</f>
        <v>720000</v>
      </c>
      <c r="C10" s="16">
        <f>C$3*Assumptions!$B19</f>
        <v>738072</v>
      </c>
      <c r="D10" s="16">
        <f>D$3*Assumptions!$B19</f>
        <v>756597.6072</v>
      </c>
      <c r="E10" s="16">
        <f>E$3*Assumptions!$B19</f>
        <v>775588.2071</v>
      </c>
      <c r="F10" s="16">
        <f>F$3*Assumptions!$B19</f>
        <v>795055.4711</v>
      </c>
      <c r="G10" s="16">
        <f>G$3*Assumptions!$B19</f>
        <v>815011.3635</v>
      </c>
      <c r="H10" s="16">
        <f>H$3*Assumptions!$B19</f>
        <v>835468.1487</v>
      </c>
      <c r="I10" s="16">
        <f>I$3*Assumptions!$B19</f>
        <v>856438.3992</v>
      </c>
      <c r="J10" s="16">
        <f>J$3*Assumptions!$B19</f>
        <v>877935.003</v>
      </c>
      <c r="K10" s="16">
        <f>K$3*Assumptions!$B19</f>
        <v>899971.1716</v>
      </c>
      <c r="L10" s="16">
        <f>L$3*Assumptions!$B19</f>
        <v>922560.448</v>
      </c>
      <c r="M10" s="16">
        <f>M$3*Assumptions!$B19</f>
        <v>945716.7153</v>
      </c>
    </row>
    <row r="11">
      <c r="A11" s="2" t="str">
        <f>Assumptions!A28</f>
        <v>Samsung</v>
      </c>
      <c r="B11" s="16">
        <f>B$3*Assumptions!$B20</f>
        <v>2160000</v>
      </c>
      <c r="C11" s="16">
        <f>C$3*Assumptions!$B20</f>
        <v>2214216</v>
      </c>
      <c r="D11" s="16">
        <f>D$3*Assumptions!$B20</f>
        <v>2269792.822</v>
      </c>
      <c r="E11" s="16">
        <f>E$3*Assumptions!$B20</f>
        <v>2326764.621</v>
      </c>
      <c r="F11" s="16">
        <f>F$3*Assumptions!$B20</f>
        <v>2385166.413</v>
      </c>
      <c r="G11" s="16">
        <f>G$3*Assumptions!$B20</f>
        <v>2445034.09</v>
      </c>
      <c r="H11" s="16">
        <f>H$3*Assumptions!$B20</f>
        <v>2506404.446</v>
      </c>
      <c r="I11" s="16">
        <f>I$3*Assumptions!$B20</f>
        <v>2569315.198</v>
      </c>
      <c r="J11" s="16">
        <f>J$3*Assumptions!$B20</f>
        <v>2633805.009</v>
      </c>
      <c r="K11" s="16">
        <f>K$3*Assumptions!$B20</f>
        <v>2699913.515</v>
      </c>
      <c r="L11" s="16">
        <f>L$3*Assumptions!$B20</f>
        <v>2767681.344</v>
      </c>
      <c r="M11" s="16">
        <f>M$3*Assumptions!$B20</f>
        <v>2837150.146</v>
      </c>
    </row>
    <row r="12">
      <c r="A12" s="2" t="str">
        <f>Assumptions!A29</f>
        <v>Mi</v>
      </c>
      <c r="B12" s="16">
        <f>B$3*Assumptions!$B21</f>
        <v>2016000</v>
      </c>
      <c r="C12" s="16">
        <f>C$3*Assumptions!$B21</f>
        <v>2066601.6</v>
      </c>
      <c r="D12" s="16">
        <f>D$3*Assumptions!$B21</f>
        <v>2118473.3</v>
      </c>
      <c r="E12" s="16">
        <f>E$3*Assumptions!$B21</f>
        <v>2171646.98</v>
      </c>
      <c r="F12" s="16">
        <f>F$3*Assumptions!$B21</f>
        <v>2226155.319</v>
      </c>
      <c r="G12" s="16">
        <f>G$3*Assumptions!$B21</f>
        <v>2282031.818</v>
      </c>
      <c r="H12" s="16">
        <f>H$3*Assumptions!$B21</f>
        <v>2339310.816</v>
      </c>
      <c r="I12" s="16">
        <f>I$3*Assumptions!$B21</f>
        <v>2398027.518</v>
      </c>
      <c r="J12" s="16">
        <f>J$3*Assumptions!$B21</f>
        <v>2458218.009</v>
      </c>
      <c r="K12" s="16">
        <f>K$3*Assumptions!$B21</f>
        <v>2519919.281</v>
      </c>
      <c r="L12" s="16">
        <f>L$3*Assumptions!$B21</f>
        <v>2583169.254</v>
      </c>
      <c r="M12" s="16">
        <f>M$3*Assumptions!$B21</f>
        <v>2648006.803</v>
      </c>
    </row>
    <row r="13">
      <c r="A13" s="2" t="str">
        <f>Assumptions!A30</f>
        <v>OnePlus</v>
      </c>
      <c r="B13" s="16">
        <f>B$3*Assumptions!$B22</f>
        <v>576000</v>
      </c>
      <c r="C13" s="16">
        <f>C$3*Assumptions!$B22</f>
        <v>590457.6</v>
      </c>
      <c r="D13" s="16">
        <f>D$3*Assumptions!$B22</f>
        <v>605278.0858</v>
      </c>
      <c r="E13" s="16">
        <f>E$3*Assumptions!$B22</f>
        <v>620470.5657</v>
      </c>
      <c r="F13" s="16">
        <f>F$3*Assumptions!$B22</f>
        <v>636044.3769</v>
      </c>
      <c r="G13" s="16">
        <f>G$3*Assumptions!$B22</f>
        <v>652009.0908</v>
      </c>
      <c r="H13" s="16">
        <f>H$3*Assumptions!$B22</f>
        <v>668374.519</v>
      </c>
      <c r="I13" s="16">
        <f>I$3*Assumptions!$B22</f>
        <v>685150.7194</v>
      </c>
      <c r="J13" s="16">
        <f>J$3*Assumptions!$B22</f>
        <v>702348.0024</v>
      </c>
      <c r="K13" s="16">
        <f>K$3*Assumptions!$B22</f>
        <v>719976.9373</v>
      </c>
      <c r="L13" s="16">
        <f>L$3*Assumptions!$B22</f>
        <v>738048.3584</v>
      </c>
      <c r="M13" s="16">
        <f>M$3*Assumptions!$B22</f>
        <v>756573.3722</v>
      </c>
    </row>
    <row r="14">
      <c r="A14" s="2" t="str">
        <f>Assumptions!A31</f>
        <v>Oppo</v>
      </c>
      <c r="B14" s="16">
        <f>B$3*Assumptions!$B23</f>
        <v>1080000</v>
      </c>
      <c r="C14" s="16">
        <f>C$3*Assumptions!$B23</f>
        <v>1107108</v>
      </c>
      <c r="D14" s="16">
        <f>D$3*Assumptions!$B23</f>
        <v>1134896.411</v>
      </c>
      <c r="E14" s="16">
        <f>E$3*Assumptions!$B23</f>
        <v>1163382.311</v>
      </c>
      <c r="F14" s="16">
        <f>F$3*Assumptions!$B23</f>
        <v>1192583.207</v>
      </c>
      <c r="G14" s="16">
        <f>G$3*Assumptions!$B23</f>
        <v>1222517.045</v>
      </c>
      <c r="H14" s="16">
        <f>H$3*Assumptions!$B23</f>
        <v>1253202.223</v>
      </c>
      <c r="I14" s="16">
        <f>I$3*Assumptions!$B23</f>
        <v>1284657.599</v>
      </c>
      <c r="J14" s="16">
        <f>J$3*Assumptions!$B23</f>
        <v>1316902.505</v>
      </c>
      <c r="K14" s="16">
        <f>K$3*Assumptions!$B23</f>
        <v>1349956.757</v>
      </c>
      <c r="L14" s="16">
        <f>L$3*Assumptions!$B23</f>
        <v>1383840.672</v>
      </c>
      <c r="M14" s="16">
        <f>M$3*Assumptions!$B23</f>
        <v>1418575.073</v>
      </c>
    </row>
    <row r="15">
      <c r="A15" s="2" t="str">
        <f>Assumptions!A32</f>
        <v>Others</v>
      </c>
      <c r="B15" s="16">
        <f>B$3*Assumptions!$B24</f>
        <v>648000</v>
      </c>
      <c r="C15" s="16">
        <f>C$3*Assumptions!$B24</f>
        <v>664264.8</v>
      </c>
      <c r="D15" s="16">
        <f>D$3*Assumptions!$B24</f>
        <v>680937.8465</v>
      </c>
      <c r="E15" s="16">
        <f>E$3*Assumptions!$B24</f>
        <v>698029.3864</v>
      </c>
      <c r="F15" s="16">
        <f>F$3*Assumptions!$B24</f>
        <v>715549.924</v>
      </c>
      <c r="G15" s="16">
        <f>G$3*Assumptions!$B24</f>
        <v>733510.2271</v>
      </c>
      <c r="H15" s="16">
        <f>H$3*Assumptions!$B24</f>
        <v>751921.3338</v>
      </c>
      <c r="I15" s="16">
        <f>I$3*Assumptions!$B24</f>
        <v>770794.5593</v>
      </c>
      <c r="J15" s="16">
        <f>J$3*Assumptions!$B24</f>
        <v>790141.5027</v>
      </c>
      <c r="K15" s="16">
        <f>K$3*Assumptions!$B24</f>
        <v>809974.0545</v>
      </c>
      <c r="L15" s="16">
        <f>L$3*Assumptions!$B24</f>
        <v>830304.4032</v>
      </c>
      <c r="M15" s="16">
        <f>M$3*Assumptions!$B24</f>
        <v>851145.0437</v>
      </c>
    </row>
    <row r="16">
      <c r="A16" s="2"/>
      <c r="B16" s="2"/>
      <c r="C16" s="2"/>
      <c r="D16" s="2"/>
      <c r="E16" s="2"/>
      <c r="F16" s="2"/>
      <c r="G16" s="2"/>
      <c r="H16" s="2"/>
      <c r="I16" s="2"/>
      <c r="J16" s="2"/>
      <c r="K16" s="2"/>
      <c r="L16" s="2"/>
      <c r="M16" s="2"/>
    </row>
    <row r="17">
      <c r="A17" s="10" t="s">
        <v>15</v>
      </c>
      <c r="B17" s="2"/>
      <c r="C17" s="2"/>
      <c r="D17" s="2"/>
      <c r="E17" s="2"/>
      <c r="F17" s="2"/>
      <c r="G17" s="2"/>
      <c r="H17" s="2"/>
      <c r="I17" s="2"/>
      <c r="J17" s="2"/>
      <c r="K17" s="2"/>
      <c r="L17" s="2"/>
      <c r="M17" s="2"/>
    </row>
    <row r="18">
      <c r="A18" s="2" t="str">
        <f t="shared" ref="A18:A23" si="2">A10</f>
        <v>Apple</v>
      </c>
      <c r="B18" s="16">
        <f>B$4*Assumptions!$C19</f>
        <v>16800</v>
      </c>
      <c r="C18" s="16">
        <f>C$4*Assumptions!$C19</f>
        <v>17736.6</v>
      </c>
      <c r="D18" s="16">
        <f>D$4*Assumptions!$C19</f>
        <v>18725.41545</v>
      </c>
      <c r="E18" s="16">
        <f>E$4*Assumptions!$C19</f>
        <v>19769.35736</v>
      </c>
      <c r="F18" s="16">
        <f>F$4*Assumptions!$C19</f>
        <v>20871.49903</v>
      </c>
      <c r="G18" s="16">
        <f>G$4*Assumptions!$C19</f>
        <v>22035.08511</v>
      </c>
      <c r="H18" s="16">
        <f>H$4*Assumptions!$C19</f>
        <v>23263.5411</v>
      </c>
      <c r="I18" s="16">
        <f>I$4*Assumptions!$C19</f>
        <v>24560.48352</v>
      </c>
      <c r="J18" s="16">
        <f>J$4*Assumptions!$C19</f>
        <v>25929.73047</v>
      </c>
      <c r="K18" s="16">
        <f>K$4*Assumptions!$C19</f>
        <v>27375.31295</v>
      </c>
      <c r="L18" s="16">
        <f>L$4*Assumptions!$C19</f>
        <v>28901.48664</v>
      </c>
      <c r="M18" s="16">
        <f>M$4*Assumptions!$C19</f>
        <v>30512.74452</v>
      </c>
    </row>
    <row r="19">
      <c r="A19" s="2" t="str">
        <f t="shared" si="2"/>
        <v>Samsung</v>
      </c>
      <c r="B19" s="16">
        <f>B$4*Assumptions!$C20</f>
        <v>26400</v>
      </c>
      <c r="C19" s="16">
        <f>C$4*Assumptions!$C20</f>
        <v>27871.8</v>
      </c>
      <c r="D19" s="16">
        <f>D$4*Assumptions!$C20</f>
        <v>29425.65285</v>
      </c>
      <c r="E19" s="16">
        <f>E$4*Assumptions!$C20</f>
        <v>31066.133</v>
      </c>
      <c r="F19" s="16">
        <f>F$4*Assumptions!$C20</f>
        <v>32798.06991</v>
      </c>
      <c r="G19" s="16">
        <f>G$4*Assumptions!$C20</f>
        <v>34626.56231</v>
      </c>
      <c r="H19" s="16">
        <f>H$4*Assumptions!$C20</f>
        <v>36556.99316</v>
      </c>
      <c r="I19" s="16">
        <f>I$4*Assumptions!$C20</f>
        <v>38595.04553</v>
      </c>
      <c r="J19" s="16">
        <f>J$4*Assumptions!$C20</f>
        <v>40746.71931</v>
      </c>
      <c r="K19" s="16">
        <f>K$4*Assumptions!$C20</f>
        <v>43018.34892</v>
      </c>
      <c r="L19" s="16">
        <f>L$4*Assumptions!$C20</f>
        <v>45416.62187</v>
      </c>
      <c r="M19" s="16">
        <f>M$4*Assumptions!$C20</f>
        <v>47948.59854</v>
      </c>
    </row>
    <row r="20">
      <c r="A20" s="2" t="str">
        <f t="shared" si="2"/>
        <v>Mi</v>
      </c>
      <c r="B20" s="16">
        <f>B$4*Assumptions!$C21</f>
        <v>72000</v>
      </c>
      <c r="C20" s="16">
        <f>C$4*Assumptions!$C21</f>
        <v>76014</v>
      </c>
      <c r="D20" s="16">
        <f>D$4*Assumptions!$C21</f>
        <v>80251.7805</v>
      </c>
      <c r="E20" s="16">
        <f>E$4*Assumptions!$C21</f>
        <v>84725.81726</v>
      </c>
      <c r="F20" s="16">
        <f>F$4*Assumptions!$C21</f>
        <v>89449.28158</v>
      </c>
      <c r="G20" s="16">
        <f>G$4*Assumptions!$C21</f>
        <v>94436.07902</v>
      </c>
      <c r="H20" s="16">
        <f>H$4*Assumptions!$C21</f>
        <v>99700.89043</v>
      </c>
      <c r="I20" s="16">
        <f>I$4*Assumptions!$C21</f>
        <v>105259.2151</v>
      </c>
      <c r="J20" s="16">
        <f>J$4*Assumptions!$C21</f>
        <v>111127.4163</v>
      </c>
      <c r="K20" s="16">
        <f>K$4*Assumptions!$C21</f>
        <v>117322.7698</v>
      </c>
      <c r="L20" s="16">
        <f>L$4*Assumptions!$C21</f>
        <v>123863.5142</v>
      </c>
      <c r="M20" s="16">
        <f>M$4*Assumptions!$C21</f>
        <v>130768.9051</v>
      </c>
    </row>
    <row r="21">
      <c r="A21" s="2" t="str">
        <f t="shared" si="2"/>
        <v>OnePlus</v>
      </c>
      <c r="B21" s="16">
        <f>B$4*Assumptions!$C22</f>
        <v>0</v>
      </c>
      <c r="C21" s="16">
        <f>C$4*Assumptions!$C22</f>
        <v>0</v>
      </c>
      <c r="D21" s="16">
        <f>D$4*Assumptions!$C22</f>
        <v>0</v>
      </c>
      <c r="E21" s="16">
        <f>E$4*Assumptions!$C22</f>
        <v>0</v>
      </c>
      <c r="F21" s="16">
        <f>F$4*Assumptions!$C22</f>
        <v>0</v>
      </c>
      <c r="G21" s="16">
        <f>G$4*Assumptions!$C22</f>
        <v>0</v>
      </c>
      <c r="H21" s="16">
        <f>H$4*Assumptions!$C22</f>
        <v>0</v>
      </c>
      <c r="I21" s="16">
        <f>I$4*Assumptions!$C22</f>
        <v>0</v>
      </c>
      <c r="J21" s="16">
        <f>J$4*Assumptions!$C22</f>
        <v>0</v>
      </c>
      <c r="K21" s="16">
        <f>K$4*Assumptions!$C22</f>
        <v>0</v>
      </c>
      <c r="L21" s="16">
        <f>L$4*Assumptions!$C22</f>
        <v>0</v>
      </c>
      <c r="M21" s="16">
        <f>M$4*Assumptions!$C22</f>
        <v>0</v>
      </c>
    </row>
    <row r="22">
      <c r="A22" s="2" t="str">
        <f t="shared" si="2"/>
        <v>Oppo</v>
      </c>
      <c r="B22" s="16">
        <f>B$4*Assumptions!$C23</f>
        <v>0</v>
      </c>
      <c r="C22" s="16">
        <f>C$4*Assumptions!$C23</f>
        <v>0</v>
      </c>
      <c r="D22" s="16">
        <f>D$4*Assumptions!$C23</f>
        <v>0</v>
      </c>
      <c r="E22" s="16">
        <f>E$4*Assumptions!$C23</f>
        <v>0</v>
      </c>
      <c r="F22" s="16">
        <f>F$4*Assumptions!$C23</f>
        <v>0</v>
      </c>
      <c r="G22" s="16">
        <f>G$4*Assumptions!$C23</f>
        <v>0</v>
      </c>
      <c r="H22" s="16">
        <f>H$4*Assumptions!$C23</f>
        <v>0</v>
      </c>
      <c r="I22" s="16">
        <f>I$4*Assumptions!$C23</f>
        <v>0</v>
      </c>
      <c r="J22" s="16">
        <f>J$4*Assumptions!$C23</f>
        <v>0</v>
      </c>
      <c r="K22" s="16">
        <f>K$4*Assumptions!$C23</f>
        <v>0</v>
      </c>
      <c r="L22" s="16">
        <f>L$4*Assumptions!$C23</f>
        <v>0</v>
      </c>
      <c r="M22" s="16">
        <f>M$4*Assumptions!$C23</f>
        <v>0</v>
      </c>
    </row>
    <row r="23">
      <c r="A23" s="2" t="str">
        <f t="shared" si="2"/>
        <v>Others</v>
      </c>
      <c r="B23" s="16">
        <f>B$4*Assumptions!$C24</f>
        <v>124800</v>
      </c>
      <c r="C23" s="16">
        <f>C$4*Assumptions!$C24</f>
        <v>131757.6</v>
      </c>
      <c r="D23" s="16">
        <f>D$4*Assumptions!$C24</f>
        <v>139103.0862</v>
      </c>
      <c r="E23" s="16">
        <f>E$4*Assumptions!$C24</f>
        <v>146858.0833</v>
      </c>
      <c r="F23" s="16">
        <f>F$4*Assumptions!$C24</f>
        <v>155045.4214</v>
      </c>
      <c r="G23" s="16">
        <f>G$4*Assumptions!$C24</f>
        <v>163689.2036</v>
      </c>
      <c r="H23" s="16">
        <f>H$4*Assumptions!$C24</f>
        <v>172814.8767</v>
      </c>
      <c r="I23" s="16">
        <f>I$4*Assumptions!$C24</f>
        <v>182449.3061</v>
      </c>
      <c r="J23" s="16">
        <f>J$4*Assumptions!$C24</f>
        <v>192620.8549</v>
      </c>
      <c r="K23" s="16">
        <f>K$4*Assumptions!$C24</f>
        <v>203359.4676</v>
      </c>
      <c r="L23" s="16">
        <f>L$4*Assumptions!$C24</f>
        <v>214696.7579</v>
      </c>
      <c r="M23" s="16">
        <f>M$4*Assumptions!$C24</f>
        <v>226666.1022</v>
      </c>
    </row>
    <row r="24">
      <c r="A24" s="2"/>
      <c r="B24" s="2"/>
      <c r="C24" s="2"/>
      <c r="D24" s="2"/>
      <c r="E24" s="2"/>
      <c r="F24" s="2"/>
      <c r="G24" s="2"/>
      <c r="H24" s="2"/>
      <c r="I24" s="2"/>
      <c r="J24" s="2"/>
      <c r="K24" s="2"/>
      <c r="L24" s="2"/>
      <c r="M24" s="2"/>
    </row>
    <row r="25">
      <c r="A25" s="10" t="s">
        <v>16</v>
      </c>
      <c r="B25" s="2"/>
      <c r="C25" s="2"/>
      <c r="D25" s="2"/>
      <c r="E25" s="2"/>
      <c r="F25" s="2"/>
      <c r="G25" s="2"/>
      <c r="H25" s="2"/>
      <c r="I25" s="2"/>
      <c r="J25" s="2"/>
      <c r="K25" s="2"/>
      <c r="L25" s="2"/>
      <c r="M25" s="2"/>
    </row>
    <row r="26">
      <c r="A26" s="2" t="str">
        <f t="shared" ref="A26:A32" si="3">A18</f>
        <v>Apple</v>
      </c>
      <c r="B26" s="16">
        <f>B$5*Assumptions!$D19</f>
        <v>30000</v>
      </c>
      <c r="C26" s="16">
        <f>C$5*Assumptions!$D19</f>
        <v>31059</v>
      </c>
      <c r="D26" s="16">
        <f>D$5*Assumptions!$D19</f>
        <v>32155.3827</v>
      </c>
      <c r="E26" s="16">
        <f>E$5*Assumptions!$D19</f>
        <v>33290.46771</v>
      </c>
      <c r="F26" s="16">
        <f>F$5*Assumptions!$D19</f>
        <v>34465.62122</v>
      </c>
      <c r="G26" s="16">
        <f>G$5*Assumptions!$D19</f>
        <v>35682.25765</v>
      </c>
      <c r="H26" s="16">
        <f>H$5*Assumptions!$D19</f>
        <v>36941.84134</v>
      </c>
      <c r="I26" s="16">
        <f>I$5*Assumptions!$D19</f>
        <v>38245.88834</v>
      </c>
      <c r="J26" s="16">
        <f>J$5*Assumptions!$D19</f>
        <v>39595.9682</v>
      </c>
      <c r="K26" s="16">
        <f>K$5*Assumptions!$D19</f>
        <v>40993.70588</v>
      </c>
      <c r="L26" s="16">
        <f>L$5*Assumptions!$D19</f>
        <v>42440.7837</v>
      </c>
      <c r="M26" s="16">
        <f>M$5*Assumptions!$D19</f>
        <v>43938.94336</v>
      </c>
    </row>
    <row r="27">
      <c r="A27" s="2" t="str">
        <f t="shared" si="3"/>
        <v>Samsung</v>
      </c>
      <c r="B27" s="16">
        <f>B$5*Assumptions!$D20</f>
        <v>0</v>
      </c>
      <c r="C27" s="16">
        <f>C$5*Assumptions!$D20</f>
        <v>0</v>
      </c>
      <c r="D27" s="16">
        <f>D$5*Assumptions!$D20</f>
        <v>0</v>
      </c>
      <c r="E27" s="16">
        <f>E$5*Assumptions!$D20</f>
        <v>0</v>
      </c>
      <c r="F27" s="16">
        <f>F$5*Assumptions!$D20</f>
        <v>0</v>
      </c>
      <c r="G27" s="16">
        <f>G$5*Assumptions!$D20</f>
        <v>0</v>
      </c>
      <c r="H27" s="16">
        <f>H$5*Assumptions!$D20</f>
        <v>0</v>
      </c>
      <c r="I27" s="16">
        <f>I$5*Assumptions!$D20</f>
        <v>0</v>
      </c>
      <c r="J27" s="16">
        <f>J$5*Assumptions!$D20</f>
        <v>0</v>
      </c>
      <c r="K27" s="16">
        <f>K$5*Assumptions!$D20</f>
        <v>0</v>
      </c>
      <c r="L27" s="16">
        <f>L$5*Assumptions!$D20</f>
        <v>0</v>
      </c>
      <c r="M27" s="16">
        <f>M$5*Assumptions!$D20</f>
        <v>0</v>
      </c>
    </row>
    <row r="28">
      <c r="A28" s="2" t="str">
        <f t="shared" si="3"/>
        <v>Mi</v>
      </c>
      <c r="B28" s="16">
        <f>B$5*Assumptions!$D21</f>
        <v>48000</v>
      </c>
      <c r="C28" s="16">
        <f>C$5*Assumptions!$D21</f>
        <v>49694.4</v>
      </c>
      <c r="D28" s="16">
        <f>D$5*Assumptions!$D21</f>
        <v>51448.61232</v>
      </c>
      <c r="E28" s="16">
        <f>E$5*Assumptions!$D21</f>
        <v>53264.74833</v>
      </c>
      <c r="F28" s="16">
        <f>F$5*Assumptions!$D21</f>
        <v>55144.99395</v>
      </c>
      <c r="G28" s="16">
        <f>G$5*Assumptions!$D21</f>
        <v>57091.61224</v>
      </c>
      <c r="H28" s="16">
        <f>H$5*Assumptions!$D21</f>
        <v>59106.94615</v>
      </c>
      <c r="I28" s="16">
        <f>I$5*Assumptions!$D21</f>
        <v>61193.42135</v>
      </c>
      <c r="J28" s="16">
        <f>J$5*Assumptions!$D21</f>
        <v>63353.54912</v>
      </c>
      <c r="K28" s="16">
        <f>K$5*Assumptions!$D21</f>
        <v>65589.92941</v>
      </c>
      <c r="L28" s="16">
        <f>L$5*Assumptions!$D21</f>
        <v>67905.25391</v>
      </c>
      <c r="M28" s="16">
        <f>M$5*Assumptions!$D21</f>
        <v>70302.30938</v>
      </c>
    </row>
    <row r="29">
      <c r="A29" s="2" t="str">
        <f t="shared" si="3"/>
        <v>OnePlus</v>
      </c>
      <c r="B29" s="16">
        <f>B$5*Assumptions!$D22</f>
        <v>24000</v>
      </c>
      <c r="C29" s="16">
        <f>C$5*Assumptions!$D22</f>
        <v>24847.2</v>
      </c>
      <c r="D29" s="16">
        <f>D$5*Assumptions!$D22</f>
        <v>25724.30616</v>
      </c>
      <c r="E29" s="16">
        <f>E$5*Assumptions!$D22</f>
        <v>26632.37417</v>
      </c>
      <c r="F29" s="16">
        <f>F$5*Assumptions!$D22</f>
        <v>27572.49698</v>
      </c>
      <c r="G29" s="16">
        <f>G$5*Assumptions!$D22</f>
        <v>28545.80612</v>
      </c>
      <c r="H29" s="16">
        <f>H$5*Assumptions!$D22</f>
        <v>29553.47307</v>
      </c>
      <c r="I29" s="16">
        <f>I$5*Assumptions!$D22</f>
        <v>30596.71067</v>
      </c>
      <c r="J29" s="16">
        <f>J$5*Assumptions!$D22</f>
        <v>31676.77456</v>
      </c>
      <c r="K29" s="16">
        <f>K$5*Assumptions!$D22</f>
        <v>32794.9647</v>
      </c>
      <c r="L29" s="16">
        <f>L$5*Assumptions!$D22</f>
        <v>33952.62696</v>
      </c>
      <c r="M29" s="16">
        <f>M$5*Assumptions!$D22</f>
        <v>35151.15469</v>
      </c>
    </row>
    <row r="30">
      <c r="A30" s="2" t="str">
        <f t="shared" si="3"/>
        <v>Oppo</v>
      </c>
      <c r="B30" s="16">
        <f>B$5*Assumptions!$D23</f>
        <v>0</v>
      </c>
      <c r="C30" s="16">
        <f>C$5*Assumptions!$D23</f>
        <v>0</v>
      </c>
      <c r="D30" s="16">
        <f>D$5*Assumptions!$D23</f>
        <v>0</v>
      </c>
      <c r="E30" s="16">
        <f>E$5*Assumptions!$D23</f>
        <v>0</v>
      </c>
      <c r="F30" s="16">
        <f>F$5*Assumptions!$D23</f>
        <v>0</v>
      </c>
      <c r="G30" s="16">
        <f>G$5*Assumptions!$D23</f>
        <v>0</v>
      </c>
      <c r="H30" s="16">
        <f>H$5*Assumptions!$D23</f>
        <v>0</v>
      </c>
      <c r="I30" s="16">
        <f>I$5*Assumptions!$D23</f>
        <v>0</v>
      </c>
      <c r="J30" s="16">
        <f>J$5*Assumptions!$D23</f>
        <v>0</v>
      </c>
      <c r="K30" s="16">
        <f>K$5*Assumptions!$D23</f>
        <v>0</v>
      </c>
      <c r="L30" s="16">
        <f>L$5*Assumptions!$D23</f>
        <v>0</v>
      </c>
      <c r="M30" s="16">
        <f>M$5*Assumptions!$D23</f>
        <v>0</v>
      </c>
    </row>
    <row r="31">
      <c r="A31" s="2" t="str">
        <f t="shared" si="3"/>
        <v>Others</v>
      </c>
      <c r="B31" s="16">
        <f>B$5*Assumptions!$D24</f>
        <v>498000</v>
      </c>
      <c r="C31" s="16">
        <f>C$5*Assumptions!$D24</f>
        <v>515579.4</v>
      </c>
      <c r="D31" s="16">
        <f>D$5*Assumptions!$D24</f>
        <v>533779.3528</v>
      </c>
      <c r="E31" s="16">
        <f>E$5*Assumptions!$D24</f>
        <v>552621.764</v>
      </c>
      <c r="F31" s="16">
        <f>F$5*Assumptions!$D24</f>
        <v>572129.3122</v>
      </c>
      <c r="G31" s="16">
        <f>G$5*Assumptions!$D24</f>
        <v>592325.477</v>
      </c>
      <c r="H31" s="16">
        <f>H$5*Assumptions!$D24</f>
        <v>613234.5663</v>
      </c>
      <c r="I31" s="16">
        <f>I$5*Assumptions!$D24</f>
        <v>634881.7465</v>
      </c>
      <c r="J31" s="16">
        <f>J$5*Assumptions!$D24</f>
        <v>657293.0721</v>
      </c>
      <c r="K31" s="16">
        <f>K$5*Assumptions!$D24</f>
        <v>680495.5176</v>
      </c>
      <c r="L31" s="16">
        <f>L$5*Assumptions!$D24</f>
        <v>704517.0094</v>
      </c>
      <c r="M31" s="16">
        <f>M$5*Assumptions!$D24</f>
        <v>729386.4598</v>
      </c>
    </row>
    <row r="32">
      <c r="A32" s="2" t="str">
        <f t="shared" si="3"/>
        <v/>
      </c>
      <c r="B32" s="2"/>
      <c r="C32" s="2"/>
      <c r="D32" s="2"/>
      <c r="E32" s="2"/>
      <c r="F32" s="2"/>
      <c r="G32" s="2"/>
      <c r="H32" s="2"/>
      <c r="I32" s="2"/>
      <c r="J32" s="2"/>
      <c r="K32" s="2"/>
      <c r="L32" s="2"/>
      <c r="M32" s="2"/>
    </row>
    <row r="33">
      <c r="A33" s="24" t="s">
        <v>53</v>
      </c>
      <c r="B33" s="2"/>
      <c r="C33" s="2"/>
      <c r="D33" s="2"/>
      <c r="E33" s="2"/>
      <c r="F33" s="2"/>
      <c r="G33" s="2"/>
      <c r="H33" s="2"/>
      <c r="I33" s="2"/>
      <c r="J33" s="2"/>
      <c r="K33" s="2"/>
      <c r="L33" s="2"/>
      <c r="M33" s="2"/>
    </row>
    <row r="34">
      <c r="A34" s="10" t="s">
        <v>14</v>
      </c>
      <c r="B34" s="2"/>
      <c r="C34" s="2"/>
      <c r="D34" s="2"/>
      <c r="E34" s="2"/>
      <c r="F34" s="2"/>
      <c r="G34" s="2"/>
      <c r="H34" s="2"/>
      <c r="I34" s="2"/>
      <c r="J34" s="2"/>
      <c r="K34" s="2"/>
      <c r="L34" s="2"/>
      <c r="M34" s="2"/>
    </row>
    <row r="35">
      <c r="A35" s="2" t="str">
        <f t="shared" ref="A35:A40" si="4">A26</f>
        <v>Apple</v>
      </c>
      <c r="B35" s="16">
        <f>B10*(1-Assumptions!$B27)</f>
        <v>691200</v>
      </c>
      <c r="C35" s="16">
        <f>C10*(1-Assumptions!$B27)</f>
        <v>708549.12</v>
      </c>
      <c r="D35" s="16">
        <f>D10*(1-Assumptions!$B27)</f>
        <v>726333.7029</v>
      </c>
      <c r="E35" s="16">
        <f>E10*(1-Assumptions!$B27)</f>
        <v>744564.6789</v>
      </c>
      <c r="F35" s="16">
        <f>F10*(1-Assumptions!$B27)</f>
        <v>763253.2523</v>
      </c>
      <c r="G35" s="16">
        <f>G10*(1-Assumptions!$B27)</f>
        <v>782410.9089</v>
      </c>
      <c r="H35" s="16">
        <f>H10*(1-Assumptions!$B27)</f>
        <v>802049.4227</v>
      </c>
      <c r="I35" s="16">
        <f>I10*(1-Assumptions!$B27)</f>
        <v>822180.8633</v>
      </c>
      <c r="J35" s="16">
        <f>J10*(1-Assumptions!$B27)</f>
        <v>842817.6029</v>
      </c>
      <c r="K35" s="16">
        <f>K10*(1-Assumptions!$B27)</f>
        <v>863972.3248</v>
      </c>
      <c r="L35" s="16">
        <f>L10*(1-Assumptions!$B27)</f>
        <v>885658.0301</v>
      </c>
      <c r="M35" s="16">
        <f>M10*(1-Assumptions!$B27)</f>
        <v>907888.0467</v>
      </c>
    </row>
    <row r="36">
      <c r="A36" s="2" t="str">
        <f t="shared" si="4"/>
        <v>Samsung</v>
      </c>
      <c r="B36" s="16">
        <f>B11*(1-Assumptions!$B28)</f>
        <v>1944000</v>
      </c>
      <c r="C36" s="16">
        <f>C11*(1-Assumptions!$B28)</f>
        <v>1992794.4</v>
      </c>
      <c r="D36" s="16">
        <f>D11*(1-Assumptions!$B28)</f>
        <v>2042813.539</v>
      </c>
      <c r="E36" s="16">
        <f>E11*(1-Assumptions!$B28)</f>
        <v>2094088.159</v>
      </c>
      <c r="F36" s="16">
        <f>F11*(1-Assumptions!$B28)</f>
        <v>2146649.772</v>
      </c>
      <c r="G36" s="16">
        <f>G11*(1-Assumptions!$B28)</f>
        <v>2200530.681</v>
      </c>
      <c r="H36" s="16">
        <f>H11*(1-Assumptions!$B28)</f>
        <v>2255764.001</v>
      </c>
      <c r="I36" s="16">
        <f>I11*(1-Assumptions!$B28)</f>
        <v>2312383.678</v>
      </c>
      <c r="J36" s="16">
        <f>J11*(1-Assumptions!$B28)</f>
        <v>2370424.508</v>
      </c>
      <c r="K36" s="16">
        <f>K11*(1-Assumptions!$B28)</f>
        <v>2429922.163</v>
      </c>
      <c r="L36" s="16">
        <f>L11*(1-Assumptions!$B28)</f>
        <v>2490913.21</v>
      </c>
      <c r="M36" s="16">
        <f>M11*(1-Assumptions!$B28)</f>
        <v>2553435.131</v>
      </c>
    </row>
    <row r="37">
      <c r="A37" s="2" t="str">
        <f t="shared" si="4"/>
        <v>Mi</v>
      </c>
      <c r="B37" s="16">
        <f>B12*(1-Assumptions!$B29)</f>
        <v>1895040</v>
      </c>
      <c r="C37" s="16">
        <f>C12*(1-Assumptions!$B29)</f>
        <v>1942605.504</v>
      </c>
      <c r="D37" s="16">
        <f>D12*(1-Assumptions!$B29)</f>
        <v>1991364.902</v>
      </c>
      <c r="E37" s="16">
        <f>E12*(1-Assumptions!$B29)</f>
        <v>2041348.161</v>
      </c>
      <c r="F37" s="16">
        <f>F12*(1-Assumptions!$B29)</f>
        <v>2092586</v>
      </c>
      <c r="G37" s="16">
        <f>G12*(1-Assumptions!$B29)</f>
        <v>2145109.909</v>
      </c>
      <c r="H37" s="16">
        <f>H12*(1-Assumptions!$B29)</f>
        <v>2198952.167</v>
      </c>
      <c r="I37" s="16">
        <f>I12*(1-Assumptions!$B29)</f>
        <v>2254145.867</v>
      </c>
      <c r="J37" s="16">
        <f>J12*(1-Assumptions!$B29)</f>
        <v>2310724.928</v>
      </c>
      <c r="K37" s="16">
        <f>K12*(1-Assumptions!$B29)</f>
        <v>2368724.124</v>
      </c>
      <c r="L37" s="16">
        <f>L12*(1-Assumptions!$B29)</f>
        <v>2428179.099</v>
      </c>
      <c r="M37" s="16">
        <f>M12*(1-Assumptions!$B29)</f>
        <v>2489126.395</v>
      </c>
    </row>
    <row r="38">
      <c r="A38" s="2" t="str">
        <f t="shared" si="4"/>
        <v>OnePlus</v>
      </c>
      <c r="B38" s="16">
        <f>B13*(1-Assumptions!$B30)</f>
        <v>518400</v>
      </c>
      <c r="C38" s="16">
        <f>C13*(1-Assumptions!$B30)</f>
        <v>531411.84</v>
      </c>
      <c r="D38" s="16">
        <f>D13*(1-Assumptions!$B30)</f>
        <v>544750.2772</v>
      </c>
      <c r="E38" s="16">
        <f>E13*(1-Assumptions!$B30)</f>
        <v>558423.5091</v>
      </c>
      <c r="F38" s="16">
        <f>F13*(1-Assumptions!$B30)</f>
        <v>572439.9392</v>
      </c>
      <c r="G38" s="16">
        <f>G13*(1-Assumptions!$B30)</f>
        <v>586808.1817</v>
      </c>
      <c r="H38" s="16">
        <f>H13*(1-Assumptions!$B30)</f>
        <v>601537.0671</v>
      </c>
      <c r="I38" s="16">
        <f>I13*(1-Assumptions!$B30)</f>
        <v>616635.6474</v>
      </c>
      <c r="J38" s="16">
        <f>J13*(1-Assumptions!$B30)</f>
        <v>632113.2022</v>
      </c>
      <c r="K38" s="16">
        <f>K13*(1-Assumptions!$B30)</f>
        <v>647979.2436</v>
      </c>
      <c r="L38" s="16">
        <f>L13*(1-Assumptions!$B30)</f>
        <v>664243.5226</v>
      </c>
      <c r="M38" s="16">
        <f>M13*(1-Assumptions!$B30)</f>
        <v>680916.035</v>
      </c>
    </row>
    <row r="39">
      <c r="A39" s="2" t="str">
        <f t="shared" si="4"/>
        <v>Oppo</v>
      </c>
      <c r="B39" s="16">
        <f>B14*(1-Assumptions!$B31)</f>
        <v>950400</v>
      </c>
      <c r="C39" s="16">
        <f>C14*(1-Assumptions!$B31)</f>
        <v>974255.04</v>
      </c>
      <c r="D39" s="16">
        <f>D14*(1-Assumptions!$B31)</f>
        <v>998708.8415</v>
      </c>
      <c r="E39" s="16">
        <f>E14*(1-Assumptions!$B31)</f>
        <v>1023776.433</v>
      </c>
      <c r="F39" s="16">
        <f>F14*(1-Assumptions!$B31)</f>
        <v>1049473.222</v>
      </c>
      <c r="G39" s="16">
        <f>G14*(1-Assumptions!$B31)</f>
        <v>1075815</v>
      </c>
      <c r="H39" s="16">
        <f>H14*(1-Assumptions!$B31)</f>
        <v>1102817.956</v>
      </c>
      <c r="I39" s="16">
        <f>I14*(1-Assumptions!$B31)</f>
        <v>1130498.687</v>
      </c>
      <c r="J39" s="16">
        <f>J14*(1-Assumptions!$B31)</f>
        <v>1158874.204</v>
      </c>
      <c r="K39" s="16">
        <f>K14*(1-Assumptions!$B31)</f>
        <v>1187961.947</v>
      </c>
      <c r="L39" s="16">
        <f>L14*(1-Assumptions!$B31)</f>
        <v>1217779.791</v>
      </c>
      <c r="M39" s="16">
        <f>M14*(1-Assumptions!$B31)</f>
        <v>1248346.064</v>
      </c>
    </row>
    <row r="40">
      <c r="A40" s="2" t="str">
        <f t="shared" si="4"/>
        <v>Others</v>
      </c>
      <c r="B40" s="16">
        <f>B15*(1-Assumptions!$B32)</f>
        <v>570240</v>
      </c>
      <c r="C40" s="16">
        <f>C15*(1-Assumptions!$B32)</f>
        <v>584553.024</v>
      </c>
      <c r="D40" s="16">
        <f>D15*(1-Assumptions!$B32)</f>
        <v>599225.3049</v>
      </c>
      <c r="E40" s="16">
        <f>E15*(1-Assumptions!$B32)</f>
        <v>614265.8601</v>
      </c>
      <c r="F40" s="16">
        <f>F15*(1-Assumptions!$B32)</f>
        <v>629683.9331</v>
      </c>
      <c r="G40" s="16">
        <f>G15*(1-Assumptions!$B32)</f>
        <v>645488.9999</v>
      </c>
      <c r="H40" s="16">
        <f>H15*(1-Assumptions!$B32)</f>
        <v>661690.7738</v>
      </c>
      <c r="I40" s="16">
        <f>I15*(1-Assumptions!$B32)</f>
        <v>678299.2122</v>
      </c>
      <c r="J40" s="16">
        <f>J15*(1-Assumptions!$B32)</f>
        <v>695324.5224</v>
      </c>
      <c r="K40" s="16">
        <f>K15*(1-Assumptions!$B32)</f>
        <v>712777.1679</v>
      </c>
      <c r="L40" s="16">
        <f>L15*(1-Assumptions!$B32)</f>
        <v>730667.8748</v>
      </c>
      <c r="M40" s="16">
        <f>M15*(1-Assumptions!$B32)</f>
        <v>749007.6385</v>
      </c>
    </row>
    <row r="41">
      <c r="A41" s="10" t="s">
        <v>54</v>
      </c>
      <c r="B41" s="16">
        <f t="shared" ref="B41:M41" si="5">SUM(B35:B40)</f>
        <v>6569280</v>
      </c>
      <c r="C41" s="16">
        <f t="shared" si="5"/>
        <v>6734168.928</v>
      </c>
      <c r="D41" s="16">
        <f t="shared" si="5"/>
        <v>6903196.568</v>
      </c>
      <c r="E41" s="16">
        <f t="shared" si="5"/>
        <v>7076466.802</v>
      </c>
      <c r="F41" s="16">
        <f t="shared" si="5"/>
        <v>7254086.119</v>
      </c>
      <c r="G41" s="16">
        <f t="shared" si="5"/>
        <v>7436163.68</v>
      </c>
      <c r="H41" s="16">
        <f t="shared" si="5"/>
        <v>7622811.389</v>
      </c>
      <c r="I41" s="16">
        <f t="shared" si="5"/>
        <v>7814143.954</v>
      </c>
      <c r="J41" s="16">
        <f t="shared" si="5"/>
        <v>8010278.968</v>
      </c>
      <c r="K41" s="16">
        <f t="shared" si="5"/>
        <v>8211336.97</v>
      </c>
      <c r="L41" s="16">
        <f t="shared" si="5"/>
        <v>8417441.528</v>
      </c>
      <c r="M41" s="16">
        <f t="shared" si="5"/>
        <v>8628719.31</v>
      </c>
    </row>
    <row r="42">
      <c r="A42" s="2"/>
      <c r="B42" s="2"/>
      <c r="C42" s="2"/>
      <c r="D42" s="2"/>
      <c r="E42" s="2"/>
      <c r="F42" s="2"/>
      <c r="G42" s="2"/>
      <c r="H42" s="2"/>
      <c r="I42" s="2"/>
      <c r="J42" s="2"/>
      <c r="K42" s="2"/>
      <c r="L42" s="2"/>
      <c r="M42" s="2"/>
    </row>
    <row r="43">
      <c r="A43" s="10" t="s">
        <v>15</v>
      </c>
      <c r="B43" s="2"/>
      <c r="C43" s="2"/>
      <c r="D43" s="2"/>
      <c r="E43" s="2"/>
      <c r="F43" s="2"/>
      <c r="G43" s="2"/>
      <c r="H43" s="2"/>
      <c r="I43" s="2"/>
      <c r="J43" s="2"/>
      <c r="K43" s="2"/>
      <c r="L43" s="2"/>
      <c r="M43" s="2"/>
    </row>
    <row r="44">
      <c r="A44" s="2" t="str">
        <f t="shared" ref="A44:A49" si="6">A35</f>
        <v>Apple</v>
      </c>
      <c r="B44" s="16">
        <f>B18*(1-Assumptions!$C27)</f>
        <v>15792</v>
      </c>
      <c r="C44" s="16">
        <f>C18*(1-Assumptions!$C27)</f>
        <v>16672.404</v>
      </c>
      <c r="D44" s="16">
        <f>D18*(1-Assumptions!$C27)</f>
        <v>17601.89052</v>
      </c>
      <c r="E44" s="16">
        <f>E18*(1-Assumptions!$C27)</f>
        <v>18583.19592</v>
      </c>
      <c r="F44" s="16">
        <f>F18*(1-Assumptions!$C27)</f>
        <v>19619.20909</v>
      </c>
      <c r="G44" s="16">
        <f>G18*(1-Assumptions!$C27)</f>
        <v>20712.98</v>
      </c>
      <c r="H44" s="16">
        <f>H18*(1-Assumptions!$C27)</f>
        <v>21867.72863</v>
      </c>
      <c r="I44" s="16">
        <f>I18*(1-Assumptions!$C27)</f>
        <v>23086.85451</v>
      </c>
      <c r="J44" s="16">
        <f>J18*(1-Assumptions!$C27)</f>
        <v>24373.94664</v>
      </c>
      <c r="K44" s="16">
        <f>K18*(1-Assumptions!$C27)</f>
        <v>25732.79417</v>
      </c>
      <c r="L44" s="16">
        <f>L18*(1-Assumptions!$C27)</f>
        <v>27167.39744</v>
      </c>
      <c r="M44" s="16">
        <f>M18*(1-Assumptions!$C27)</f>
        <v>28681.97985</v>
      </c>
    </row>
    <row r="45">
      <c r="A45" s="2" t="str">
        <f t="shared" si="6"/>
        <v>Samsung</v>
      </c>
      <c r="B45" s="16">
        <f>B19*(1-Assumptions!$C28)</f>
        <v>22440</v>
      </c>
      <c r="C45" s="16">
        <f>C19*(1-Assumptions!$C28)</f>
        <v>23691.03</v>
      </c>
      <c r="D45" s="16">
        <f>D19*(1-Assumptions!$C28)</f>
        <v>25011.80492</v>
      </c>
      <c r="E45" s="16">
        <f>E19*(1-Assumptions!$C28)</f>
        <v>26406.21305</v>
      </c>
      <c r="F45" s="16">
        <f>F19*(1-Assumptions!$C28)</f>
        <v>27878.35942</v>
      </c>
      <c r="G45" s="16">
        <f>G19*(1-Assumptions!$C28)</f>
        <v>29432.57796</v>
      </c>
      <c r="H45" s="16">
        <f>H19*(1-Assumptions!$C28)</f>
        <v>31073.44418</v>
      </c>
      <c r="I45" s="16">
        <f>I19*(1-Assumptions!$C28)</f>
        <v>32805.7887</v>
      </c>
      <c r="J45" s="16">
        <f>J19*(1-Assumptions!$C28)</f>
        <v>34634.71142</v>
      </c>
      <c r="K45" s="16">
        <f>K19*(1-Assumptions!$C28)</f>
        <v>36565.59658</v>
      </c>
      <c r="L45" s="16">
        <f>L19*(1-Assumptions!$C28)</f>
        <v>38604.12859</v>
      </c>
      <c r="M45" s="16">
        <f>M19*(1-Assumptions!$C28)</f>
        <v>40756.30876</v>
      </c>
    </row>
    <row r="46">
      <c r="A46" s="2" t="str">
        <f t="shared" si="6"/>
        <v>Mi</v>
      </c>
      <c r="B46" s="16">
        <f>B20*(1-Assumptions!$C29)</f>
        <v>63360</v>
      </c>
      <c r="C46" s="16">
        <f>C20*(1-Assumptions!$C29)</f>
        <v>66892.32</v>
      </c>
      <c r="D46" s="16">
        <f>D20*(1-Assumptions!$C29)</f>
        <v>70621.56684</v>
      </c>
      <c r="E46" s="16">
        <f>E20*(1-Assumptions!$C29)</f>
        <v>74558.71919</v>
      </c>
      <c r="F46" s="16">
        <f>F20*(1-Assumptions!$C29)</f>
        <v>78715.36779</v>
      </c>
      <c r="G46" s="16">
        <f>G20*(1-Assumptions!$C29)</f>
        <v>83103.74954</v>
      </c>
      <c r="H46" s="16">
        <f>H20*(1-Assumptions!$C29)</f>
        <v>87736.78358</v>
      </c>
      <c r="I46" s="16">
        <f>I20*(1-Assumptions!$C29)</f>
        <v>92628.10926</v>
      </c>
      <c r="J46" s="16">
        <f>J20*(1-Assumptions!$C29)</f>
        <v>97792.12635</v>
      </c>
      <c r="K46" s="16">
        <f>K20*(1-Assumptions!$C29)</f>
        <v>103244.0374</v>
      </c>
      <c r="L46" s="16">
        <f>L20*(1-Assumptions!$C29)</f>
        <v>108999.8925</v>
      </c>
      <c r="M46" s="16">
        <f>M20*(1-Assumptions!$C29)</f>
        <v>115076.6365</v>
      </c>
    </row>
    <row r="47">
      <c r="A47" s="2" t="str">
        <f t="shared" si="6"/>
        <v>OnePlus</v>
      </c>
      <c r="B47" s="16">
        <f>B21*(1-Assumptions!$C30)</f>
        <v>0</v>
      </c>
      <c r="C47" s="16">
        <f>C21*(1-Assumptions!$C30)</f>
        <v>0</v>
      </c>
      <c r="D47" s="16">
        <f>D21*(1-Assumptions!$C30)</f>
        <v>0</v>
      </c>
      <c r="E47" s="16">
        <f>E21*(1-Assumptions!$C30)</f>
        <v>0</v>
      </c>
      <c r="F47" s="16">
        <f>F21*(1-Assumptions!$C30)</f>
        <v>0</v>
      </c>
      <c r="G47" s="16">
        <f>G21*(1-Assumptions!$C30)</f>
        <v>0</v>
      </c>
      <c r="H47" s="16">
        <f>H21*(1-Assumptions!$C30)</f>
        <v>0</v>
      </c>
      <c r="I47" s="16">
        <f>I21*(1-Assumptions!$C30)</f>
        <v>0</v>
      </c>
      <c r="J47" s="16">
        <f>J21*(1-Assumptions!$C30)</f>
        <v>0</v>
      </c>
      <c r="K47" s="16">
        <f>K21*(1-Assumptions!$C30)</f>
        <v>0</v>
      </c>
      <c r="L47" s="16">
        <f>L21*(1-Assumptions!$C30)</f>
        <v>0</v>
      </c>
      <c r="M47" s="16">
        <f>M21*(1-Assumptions!$C30)</f>
        <v>0</v>
      </c>
    </row>
    <row r="48">
      <c r="A48" s="2" t="str">
        <f t="shared" si="6"/>
        <v>Oppo</v>
      </c>
      <c r="B48" s="16">
        <f>B22*(1-Assumptions!$C31)</f>
        <v>0</v>
      </c>
      <c r="C48" s="16">
        <f>C22*(1-Assumptions!$C31)</f>
        <v>0</v>
      </c>
      <c r="D48" s="16">
        <f>D22*(1-Assumptions!$C31)</f>
        <v>0</v>
      </c>
      <c r="E48" s="16">
        <f>E22*(1-Assumptions!$C31)</f>
        <v>0</v>
      </c>
      <c r="F48" s="16">
        <f>F22*(1-Assumptions!$C31)</f>
        <v>0</v>
      </c>
      <c r="G48" s="16">
        <f>G22*(1-Assumptions!$C31)</f>
        <v>0</v>
      </c>
      <c r="H48" s="16">
        <f>H22*(1-Assumptions!$C31)</f>
        <v>0</v>
      </c>
      <c r="I48" s="16">
        <f>I22*(1-Assumptions!$C31)</f>
        <v>0</v>
      </c>
      <c r="J48" s="16">
        <f>J22*(1-Assumptions!$C31)</f>
        <v>0</v>
      </c>
      <c r="K48" s="16">
        <f>K22*(1-Assumptions!$C31)</f>
        <v>0</v>
      </c>
      <c r="L48" s="16">
        <f>L22*(1-Assumptions!$C31)</f>
        <v>0</v>
      </c>
      <c r="M48" s="16">
        <f>M22*(1-Assumptions!$C31)</f>
        <v>0</v>
      </c>
    </row>
    <row r="49">
      <c r="A49" s="2" t="str">
        <f t="shared" si="6"/>
        <v>Others</v>
      </c>
      <c r="B49" s="16">
        <f>B23*(1-Assumptions!$C32)</f>
        <v>104832</v>
      </c>
      <c r="C49" s="16">
        <f>C23*(1-Assumptions!$C32)</f>
        <v>110676.384</v>
      </c>
      <c r="D49" s="16">
        <f>D23*(1-Assumptions!$C32)</f>
        <v>116846.5924</v>
      </c>
      <c r="E49" s="16">
        <f>E23*(1-Assumptions!$C32)</f>
        <v>123360.7899</v>
      </c>
      <c r="F49" s="16">
        <f>F23*(1-Assumptions!$C32)</f>
        <v>130238.154</v>
      </c>
      <c r="G49" s="16">
        <f>G23*(1-Assumptions!$C32)</f>
        <v>137498.9311</v>
      </c>
      <c r="H49" s="16">
        <f>H23*(1-Assumptions!$C32)</f>
        <v>145164.4965</v>
      </c>
      <c r="I49" s="16">
        <f>I23*(1-Assumptions!$C32)</f>
        <v>153257.4171</v>
      </c>
      <c r="J49" s="16">
        <f>J23*(1-Assumptions!$C32)</f>
        <v>161801.5181</v>
      </c>
      <c r="K49" s="16">
        <f>K23*(1-Assumptions!$C32)</f>
        <v>170821.9528</v>
      </c>
      <c r="L49" s="16">
        <f>L23*(1-Assumptions!$C32)</f>
        <v>180345.2767</v>
      </c>
      <c r="M49" s="16">
        <f>M23*(1-Assumptions!$C32)</f>
        <v>190399.5258</v>
      </c>
    </row>
    <row r="50">
      <c r="A50" s="10" t="s">
        <v>55</v>
      </c>
      <c r="B50" s="16">
        <f t="shared" ref="B50:M50" si="7">sum(B44:B49)</f>
        <v>206424</v>
      </c>
      <c r="C50" s="16">
        <f t="shared" si="7"/>
        <v>217932.138</v>
      </c>
      <c r="D50" s="16">
        <f t="shared" si="7"/>
        <v>230081.8547</v>
      </c>
      <c r="E50" s="16">
        <f t="shared" si="7"/>
        <v>242908.9181</v>
      </c>
      <c r="F50" s="16">
        <f t="shared" si="7"/>
        <v>256451.0903</v>
      </c>
      <c r="G50" s="16">
        <f t="shared" si="7"/>
        <v>270748.2386</v>
      </c>
      <c r="H50" s="16">
        <f t="shared" si="7"/>
        <v>285842.4529</v>
      </c>
      <c r="I50" s="16">
        <f t="shared" si="7"/>
        <v>301778.1696</v>
      </c>
      <c r="J50" s="16">
        <f t="shared" si="7"/>
        <v>318602.3026</v>
      </c>
      <c r="K50" s="16">
        <f t="shared" si="7"/>
        <v>336364.3809</v>
      </c>
      <c r="L50" s="16">
        <f t="shared" si="7"/>
        <v>355116.6952</v>
      </c>
      <c r="M50" s="16">
        <f t="shared" si="7"/>
        <v>374914.4509</v>
      </c>
    </row>
    <row r="51">
      <c r="A51" s="2"/>
      <c r="B51" s="2"/>
      <c r="C51" s="2"/>
      <c r="D51" s="2"/>
      <c r="E51" s="2"/>
      <c r="F51" s="2"/>
      <c r="G51" s="2"/>
      <c r="H51" s="2"/>
      <c r="I51" s="2"/>
      <c r="J51" s="2"/>
      <c r="K51" s="2"/>
      <c r="L51" s="2"/>
      <c r="M51" s="2"/>
    </row>
    <row r="52">
      <c r="A52" s="10" t="s">
        <v>16</v>
      </c>
      <c r="B52" s="2"/>
      <c r="C52" s="2"/>
      <c r="D52" s="2"/>
      <c r="E52" s="2"/>
      <c r="F52" s="2"/>
      <c r="G52" s="2"/>
      <c r="H52" s="2"/>
      <c r="I52" s="2"/>
      <c r="J52" s="2"/>
      <c r="K52" s="2"/>
      <c r="L52" s="2"/>
      <c r="M52" s="2"/>
    </row>
    <row r="53">
      <c r="A53" s="2" t="str">
        <f t="shared" ref="A53:A58" si="8">A44</f>
        <v>Apple</v>
      </c>
      <c r="B53" s="16">
        <f>B26*(1-Assumptions!$D27)</f>
        <v>28200</v>
      </c>
      <c r="C53" s="16">
        <f>C26*(1-Assumptions!$D27)</f>
        <v>29195.46</v>
      </c>
      <c r="D53" s="16">
        <f>D26*(1-Assumptions!$D27)</f>
        <v>30226.05974</v>
      </c>
      <c r="E53" s="16">
        <f>E26*(1-Assumptions!$D27)</f>
        <v>31293.03965</v>
      </c>
      <c r="F53" s="16">
        <f>F26*(1-Assumptions!$D27)</f>
        <v>32397.68395</v>
      </c>
      <c r="G53" s="16">
        <f>G26*(1-Assumptions!$D27)</f>
        <v>33541.32219</v>
      </c>
      <c r="H53" s="16">
        <f>H26*(1-Assumptions!$D27)</f>
        <v>34725.33086</v>
      </c>
      <c r="I53" s="16">
        <f>I26*(1-Assumptions!$D27)</f>
        <v>35951.13504</v>
      </c>
      <c r="J53" s="16">
        <f>J26*(1-Assumptions!$D27)</f>
        <v>37220.21011</v>
      </c>
      <c r="K53" s="16">
        <f>K26*(1-Assumptions!$D27)</f>
        <v>38534.08353</v>
      </c>
      <c r="L53" s="16">
        <f>L26*(1-Assumptions!$D27)</f>
        <v>39894.33667</v>
      </c>
      <c r="M53" s="16">
        <f>M26*(1-Assumptions!$D27)</f>
        <v>41302.60676</v>
      </c>
    </row>
    <row r="54">
      <c r="A54" s="2" t="str">
        <f t="shared" si="8"/>
        <v>Samsung</v>
      </c>
      <c r="B54" s="16">
        <f>B27*(1-Assumptions!$D28)</f>
        <v>0</v>
      </c>
      <c r="C54" s="16">
        <f>C27*(1-Assumptions!$D28)</f>
        <v>0</v>
      </c>
      <c r="D54" s="16">
        <f>D27*(1-Assumptions!$D28)</f>
        <v>0</v>
      </c>
      <c r="E54" s="16">
        <f>E27*(1-Assumptions!$D28)</f>
        <v>0</v>
      </c>
      <c r="F54" s="16">
        <f>F27*(1-Assumptions!$D28)</f>
        <v>0</v>
      </c>
      <c r="G54" s="16">
        <f>G27*(1-Assumptions!$D28)</f>
        <v>0</v>
      </c>
      <c r="H54" s="16">
        <f>H27*(1-Assumptions!$D28)</f>
        <v>0</v>
      </c>
      <c r="I54" s="16">
        <f>I27*(1-Assumptions!$D28)</f>
        <v>0</v>
      </c>
      <c r="J54" s="16">
        <f>J27*(1-Assumptions!$D28)</f>
        <v>0</v>
      </c>
      <c r="K54" s="16">
        <f>K27*(1-Assumptions!$D28)</f>
        <v>0</v>
      </c>
      <c r="L54" s="16">
        <f>L27*(1-Assumptions!$D28)</f>
        <v>0</v>
      </c>
      <c r="M54" s="16">
        <f>M27*(1-Assumptions!$D28)</f>
        <v>0</v>
      </c>
    </row>
    <row r="55">
      <c r="A55" s="2" t="str">
        <f t="shared" si="8"/>
        <v>Mi</v>
      </c>
      <c r="B55" s="16">
        <f>B28*(1-Assumptions!$D29)</f>
        <v>44160</v>
      </c>
      <c r="C55" s="16">
        <f>C28*(1-Assumptions!$D29)</f>
        <v>45718.848</v>
      </c>
      <c r="D55" s="16">
        <f>D28*(1-Assumptions!$D29)</f>
        <v>47332.72333</v>
      </c>
      <c r="E55" s="16">
        <f>E28*(1-Assumptions!$D29)</f>
        <v>49003.56847</v>
      </c>
      <c r="F55" s="16">
        <f>F28*(1-Assumptions!$D29)</f>
        <v>50733.39444</v>
      </c>
      <c r="G55" s="16">
        <f>G28*(1-Assumptions!$D29)</f>
        <v>52524.28326</v>
      </c>
      <c r="H55" s="16">
        <f>H28*(1-Assumptions!$D29)</f>
        <v>54378.39046</v>
      </c>
      <c r="I55" s="16">
        <f>I28*(1-Assumptions!$D29)</f>
        <v>56297.94764</v>
      </c>
      <c r="J55" s="16">
        <f>J28*(1-Assumptions!$D29)</f>
        <v>58285.26519</v>
      </c>
      <c r="K55" s="16">
        <f>K28*(1-Assumptions!$D29)</f>
        <v>60342.73505</v>
      </c>
      <c r="L55" s="16">
        <f>L28*(1-Assumptions!$D29)</f>
        <v>62472.8336</v>
      </c>
      <c r="M55" s="16">
        <f>M28*(1-Assumptions!$D29)</f>
        <v>64678.12463</v>
      </c>
    </row>
    <row r="56">
      <c r="A56" s="2" t="str">
        <f t="shared" si="8"/>
        <v>OnePlus</v>
      </c>
      <c r="B56" s="16">
        <f>B29*(1-Assumptions!$D30)</f>
        <v>21120</v>
      </c>
      <c r="C56" s="16">
        <f>C29*(1-Assumptions!$D30)</f>
        <v>21865.536</v>
      </c>
      <c r="D56" s="16">
        <f>D29*(1-Assumptions!$D30)</f>
        <v>22637.38942</v>
      </c>
      <c r="E56" s="16">
        <f>E29*(1-Assumptions!$D30)</f>
        <v>23436.48927</v>
      </c>
      <c r="F56" s="16">
        <f>F29*(1-Assumptions!$D30)</f>
        <v>24263.79734</v>
      </c>
      <c r="G56" s="16">
        <f>G29*(1-Assumptions!$D30)</f>
        <v>25120.30938</v>
      </c>
      <c r="H56" s="16">
        <f>H29*(1-Assumptions!$D30)</f>
        <v>26007.05631</v>
      </c>
      <c r="I56" s="16">
        <f>I29*(1-Assumptions!$D30)</f>
        <v>26925.10539</v>
      </c>
      <c r="J56" s="16">
        <f>J29*(1-Assumptions!$D30)</f>
        <v>27875.56161</v>
      </c>
      <c r="K56" s="16">
        <f>K29*(1-Assumptions!$D30)</f>
        <v>28859.56894</v>
      </c>
      <c r="L56" s="16">
        <f>L29*(1-Assumptions!$D30)</f>
        <v>29878.31172</v>
      </c>
      <c r="M56" s="16">
        <f>M29*(1-Assumptions!$D30)</f>
        <v>30933.01613</v>
      </c>
    </row>
    <row r="57">
      <c r="A57" s="2" t="str">
        <f t="shared" si="8"/>
        <v>Oppo</v>
      </c>
      <c r="B57" s="16">
        <f>B30*(1-Assumptions!$D31)</f>
        <v>0</v>
      </c>
      <c r="C57" s="16">
        <f>C30*(1-Assumptions!$D31)</f>
        <v>0</v>
      </c>
      <c r="D57" s="16">
        <f>D30*(1-Assumptions!$D31)</f>
        <v>0</v>
      </c>
      <c r="E57" s="16">
        <f>E30*(1-Assumptions!$D31)</f>
        <v>0</v>
      </c>
      <c r="F57" s="16">
        <f>F30*(1-Assumptions!$D31)</f>
        <v>0</v>
      </c>
      <c r="G57" s="16">
        <f>G30*(1-Assumptions!$D31)</f>
        <v>0</v>
      </c>
      <c r="H57" s="16">
        <f>H30*(1-Assumptions!$D31)</f>
        <v>0</v>
      </c>
      <c r="I57" s="16">
        <f>I30*(1-Assumptions!$D31)</f>
        <v>0</v>
      </c>
      <c r="J57" s="16">
        <f>J30*(1-Assumptions!$D31)</f>
        <v>0</v>
      </c>
      <c r="K57" s="16">
        <f>K30*(1-Assumptions!$D31)</f>
        <v>0</v>
      </c>
      <c r="L57" s="16">
        <f>L30*(1-Assumptions!$D31)</f>
        <v>0</v>
      </c>
      <c r="M57" s="16">
        <f>M30*(1-Assumptions!$D31)</f>
        <v>0</v>
      </c>
    </row>
    <row r="58">
      <c r="A58" s="2" t="str">
        <f t="shared" si="8"/>
        <v>Others</v>
      </c>
      <c r="B58" s="16">
        <f>B31*(1-Assumptions!$D32)</f>
        <v>398400</v>
      </c>
      <c r="C58" s="16">
        <f>C31*(1-Assumptions!$D32)</f>
        <v>412463.52</v>
      </c>
      <c r="D58" s="16">
        <f>D31*(1-Assumptions!$D32)</f>
        <v>427023.4823</v>
      </c>
      <c r="E58" s="16">
        <f>E31*(1-Assumptions!$D32)</f>
        <v>442097.4112</v>
      </c>
      <c r="F58" s="16">
        <f>F31*(1-Assumptions!$D32)</f>
        <v>457703.4498</v>
      </c>
      <c r="G58" s="16">
        <f>G31*(1-Assumptions!$D32)</f>
        <v>473860.3816</v>
      </c>
      <c r="H58" s="16">
        <f>H31*(1-Assumptions!$D32)</f>
        <v>490587.653</v>
      </c>
      <c r="I58" s="16">
        <f>I31*(1-Assumptions!$D32)</f>
        <v>507905.3972</v>
      </c>
      <c r="J58" s="16">
        <f>J31*(1-Assumptions!$D32)</f>
        <v>525834.4577</v>
      </c>
      <c r="K58" s="16">
        <f>K31*(1-Assumptions!$D32)</f>
        <v>544396.4141</v>
      </c>
      <c r="L58" s="16">
        <f>L31*(1-Assumptions!$D32)</f>
        <v>563613.6075</v>
      </c>
      <c r="M58" s="16">
        <f>M31*(1-Assumptions!$D32)</f>
        <v>583509.1678</v>
      </c>
    </row>
    <row r="59">
      <c r="A59" s="10" t="s">
        <v>56</v>
      </c>
      <c r="B59" s="16">
        <f t="shared" ref="B59:M59" si="9">SUM(B53:B58)</f>
        <v>491880</v>
      </c>
      <c r="C59" s="16">
        <f t="shared" si="9"/>
        <v>509243.364</v>
      </c>
      <c r="D59" s="16">
        <f t="shared" si="9"/>
        <v>527219.6547</v>
      </c>
      <c r="E59" s="16">
        <f t="shared" si="9"/>
        <v>545830.5086</v>
      </c>
      <c r="F59" s="16">
        <f t="shared" si="9"/>
        <v>565098.3255</v>
      </c>
      <c r="G59" s="16">
        <f t="shared" si="9"/>
        <v>585046.2964</v>
      </c>
      <c r="H59" s="16">
        <f t="shared" si="9"/>
        <v>605698.4307</v>
      </c>
      <c r="I59" s="16">
        <f t="shared" si="9"/>
        <v>627079.5853</v>
      </c>
      <c r="J59" s="16">
        <f t="shared" si="9"/>
        <v>649215.4946</v>
      </c>
      <c r="K59" s="16">
        <f t="shared" si="9"/>
        <v>672132.8016</v>
      </c>
      <c r="L59" s="16">
        <f t="shared" si="9"/>
        <v>695859.0895</v>
      </c>
      <c r="M59" s="16">
        <f t="shared" si="9"/>
        <v>720422.9153</v>
      </c>
    </row>
    <row r="60">
      <c r="A60" s="2"/>
      <c r="B60" s="2"/>
      <c r="C60" s="2"/>
      <c r="D60" s="2"/>
      <c r="E60" s="2"/>
      <c r="F60" s="2"/>
      <c r="G60" s="2"/>
      <c r="H60" s="2"/>
      <c r="I60" s="2"/>
      <c r="J60" s="2"/>
      <c r="K60" s="2"/>
      <c r="L60" s="2"/>
      <c r="M60" s="2"/>
    </row>
    <row r="61">
      <c r="A61" s="10" t="s">
        <v>57</v>
      </c>
      <c r="B61" s="16">
        <f t="shared" ref="B61:M61" si="10">SUM(B41+B50+B59)</f>
        <v>7267584</v>
      </c>
      <c r="C61" s="16">
        <f t="shared" si="10"/>
        <v>7461344.43</v>
      </c>
      <c r="D61" s="16">
        <f t="shared" si="10"/>
        <v>7660498.078</v>
      </c>
      <c r="E61" s="16">
        <f t="shared" si="10"/>
        <v>7865206.229</v>
      </c>
      <c r="F61" s="16">
        <f t="shared" si="10"/>
        <v>8075635.534</v>
      </c>
      <c r="G61" s="16">
        <f t="shared" si="10"/>
        <v>8291958.215</v>
      </c>
      <c r="H61" s="16">
        <f t="shared" si="10"/>
        <v>8514352.272</v>
      </c>
      <c r="I61" s="16">
        <f t="shared" si="10"/>
        <v>8743001.709</v>
      </c>
      <c r="J61" s="16">
        <f t="shared" si="10"/>
        <v>8978096.765</v>
      </c>
      <c r="K61" s="16">
        <f t="shared" si="10"/>
        <v>9219834.152</v>
      </c>
      <c r="L61" s="16">
        <f t="shared" si="10"/>
        <v>9468417.312</v>
      </c>
      <c r="M61" s="16">
        <f t="shared" si="10"/>
        <v>9724056.676</v>
      </c>
    </row>
    <row r="62">
      <c r="A62" s="2"/>
      <c r="B62" s="2"/>
      <c r="C62" s="2"/>
      <c r="D62" s="2"/>
      <c r="E62" s="2"/>
      <c r="F62" s="2"/>
      <c r="G62" s="2"/>
      <c r="H62" s="2"/>
      <c r="I62" s="2"/>
      <c r="J62" s="2"/>
      <c r="K62" s="2"/>
      <c r="L62" s="2"/>
      <c r="M62" s="2"/>
    </row>
    <row r="63">
      <c r="A63" s="10" t="s">
        <v>58</v>
      </c>
      <c r="B63" s="2"/>
      <c r="C63" s="2"/>
      <c r="D63" s="2"/>
      <c r="E63" s="2"/>
      <c r="F63" s="2"/>
      <c r="G63" s="2"/>
      <c r="H63" s="2"/>
      <c r="I63" s="2"/>
      <c r="J63" s="2"/>
      <c r="K63" s="2"/>
      <c r="L63" s="2"/>
      <c r="M63" s="2"/>
    </row>
    <row r="64">
      <c r="A64" s="2" t="s">
        <v>33</v>
      </c>
      <c r="B64" s="16">
        <f>Assumptions!$B35</f>
        <v>125000</v>
      </c>
      <c r="C64" s="16">
        <f>Assumptions!$B35</f>
        <v>125000</v>
      </c>
      <c r="D64" s="16">
        <f>Assumptions!$B35</f>
        <v>125000</v>
      </c>
      <c r="E64" s="16">
        <f>Assumptions!$B35</f>
        <v>125000</v>
      </c>
      <c r="F64" s="16">
        <f>Assumptions!$B35</f>
        <v>125000</v>
      </c>
      <c r="G64" s="16">
        <f>Assumptions!$B35</f>
        <v>125000</v>
      </c>
      <c r="H64" s="16">
        <f>Assumptions!$B35</f>
        <v>125000</v>
      </c>
      <c r="I64" s="16">
        <f>Assumptions!$B35</f>
        <v>125000</v>
      </c>
      <c r="J64" s="16">
        <f>Assumptions!$B35</f>
        <v>125000</v>
      </c>
      <c r="K64" s="16">
        <f>Assumptions!$B35</f>
        <v>125000</v>
      </c>
      <c r="L64" s="16">
        <f>Assumptions!$B35</f>
        <v>125000</v>
      </c>
      <c r="M64" s="16">
        <f>Assumptions!$B35</f>
        <v>125000</v>
      </c>
    </row>
    <row r="65">
      <c r="A65" s="2" t="s">
        <v>59</v>
      </c>
      <c r="B65" s="16">
        <f>Assumptions!$B36</f>
        <v>45000</v>
      </c>
      <c r="C65" s="16">
        <f>Assumptions!$B36</f>
        <v>45000</v>
      </c>
      <c r="D65" s="16">
        <f>Assumptions!$B36</f>
        <v>45000</v>
      </c>
      <c r="E65" s="16">
        <f>Assumptions!$B36</f>
        <v>45000</v>
      </c>
      <c r="F65" s="16">
        <f>Assumptions!$B36</f>
        <v>45000</v>
      </c>
      <c r="G65" s="16">
        <f>Assumptions!$B36</f>
        <v>45000</v>
      </c>
      <c r="H65" s="16">
        <f>Assumptions!$B36</f>
        <v>45000</v>
      </c>
      <c r="I65" s="16">
        <f>Assumptions!$B36</f>
        <v>45000</v>
      </c>
      <c r="J65" s="16">
        <f>Assumptions!$B36</f>
        <v>45000</v>
      </c>
      <c r="K65" s="16">
        <f>Assumptions!$B36</f>
        <v>45000</v>
      </c>
      <c r="L65" s="16">
        <f>Assumptions!$B36</f>
        <v>45000</v>
      </c>
      <c r="M65" s="16">
        <f>Assumptions!$B36</f>
        <v>45000</v>
      </c>
    </row>
    <row r="66">
      <c r="A66" s="2" t="s">
        <v>35</v>
      </c>
      <c r="B66" s="16">
        <f>Assumptions!$B37</f>
        <v>275000</v>
      </c>
      <c r="C66" s="16">
        <f>Assumptions!$B37</f>
        <v>275000</v>
      </c>
      <c r="D66" s="16">
        <f>Assumptions!$B37</f>
        <v>275000</v>
      </c>
      <c r="E66" s="16">
        <f>Assumptions!$B37</f>
        <v>275000</v>
      </c>
      <c r="F66" s="16">
        <f>Assumptions!$B37</f>
        <v>275000</v>
      </c>
      <c r="G66" s="16">
        <f>Assumptions!$B37</f>
        <v>275000</v>
      </c>
      <c r="H66" s="16">
        <f>Assumptions!$B37</f>
        <v>275000</v>
      </c>
      <c r="I66" s="16">
        <f>Assumptions!$B37</f>
        <v>275000</v>
      </c>
      <c r="J66" s="16">
        <f>Assumptions!$B37</f>
        <v>275000</v>
      </c>
      <c r="K66" s="16">
        <f>Assumptions!$B37</f>
        <v>275000</v>
      </c>
      <c r="L66" s="16">
        <f>Assumptions!$B37</f>
        <v>275000</v>
      </c>
      <c r="M66" s="16">
        <f>Assumptions!$B37</f>
        <v>275000</v>
      </c>
    </row>
    <row r="67">
      <c r="A67" s="2"/>
      <c r="B67" s="2" t="str">
        <f>Assumptions!B38</f>
        <v/>
      </c>
      <c r="C67" s="2"/>
      <c r="D67" s="2"/>
      <c r="E67" s="2"/>
      <c r="F67" s="2"/>
      <c r="G67" s="2"/>
      <c r="H67" s="2"/>
      <c r="I67" s="2"/>
      <c r="J67" s="2"/>
      <c r="K67" s="2"/>
      <c r="L67" s="2"/>
      <c r="M67" s="2"/>
    </row>
    <row r="68">
      <c r="A68" s="10" t="s">
        <v>60</v>
      </c>
      <c r="B68" s="16">
        <f t="shared" ref="B68:M68" si="11">B61+B64+B65+B66</f>
        <v>7712584</v>
      </c>
      <c r="C68" s="16">
        <f t="shared" si="11"/>
        <v>7906344.43</v>
      </c>
      <c r="D68" s="16">
        <f t="shared" si="11"/>
        <v>8105498.078</v>
      </c>
      <c r="E68" s="16">
        <f t="shared" si="11"/>
        <v>8310206.229</v>
      </c>
      <c r="F68" s="16">
        <f t="shared" si="11"/>
        <v>8520635.534</v>
      </c>
      <c r="G68" s="16">
        <f t="shared" si="11"/>
        <v>8736958.215</v>
      </c>
      <c r="H68" s="16">
        <f t="shared" si="11"/>
        <v>8959352.272</v>
      </c>
      <c r="I68" s="16">
        <f t="shared" si="11"/>
        <v>9188001.709</v>
      </c>
      <c r="J68" s="16">
        <f t="shared" si="11"/>
        <v>9423096.765</v>
      </c>
      <c r="K68" s="16">
        <f t="shared" si="11"/>
        <v>9664834.152</v>
      </c>
      <c r="L68" s="16">
        <f t="shared" si="11"/>
        <v>9913417.312</v>
      </c>
      <c r="M68" s="16">
        <f t="shared" si="11"/>
        <v>10169056.68</v>
      </c>
    </row>
    <row r="69">
      <c r="A69" s="2"/>
      <c r="B69" s="2"/>
      <c r="C69" s="2"/>
      <c r="D69" s="2"/>
      <c r="E69" s="2"/>
      <c r="F69" s="2"/>
      <c r="G69" s="2"/>
      <c r="H69" s="2"/>
      <c r="I69" s="2"/>
      <c r="J69" s="2"/>
      <c r="K69" s="2"/>
      <c r="L69" s="2"/>
      <c r="M69" s="2"/>
    </row>
    <row r="70">
      <c r="A70" s="10" t="s">
        <v>61</v>
      </c>
      <c r="B70" s="16">
        <f t="shared" ref="B70:M70" si="12">B6-B68</f>
        <v>327416</v>
      </c>
      <c r="C70" s="16">
        <f t="shared" si="12"/>
        <v>348935.57</v>
      </c>
      <c r="D70" s="16">
        <f t="shared" si="12"/>
        <v>371091.5835</v>
      </c>
      <c r="E70" s="16">
        <f t="shared" si="12"/>
        <v>393904.5879</v>
      </c>
      <c r="F70" s="16">
        <f t="shared" si="12"/>
        <v>417395.8732</v>
      </c>
      <c r="G70" s="16">
        <f t="shared" si="12"/>
        <v>441587.5025</v>
      </c>
      <c r="H70" s="16">
        <f t="shared" si="12"/>
        <v>466502.343</v>
      </c>
      <c r="I70" s="16">
        <f t="shared" si="12"/>
        <v>492164.0999</v>
      </c>
      <c r="J70" s="16">
        <f t="shared" si="12"/>
        <v>518597.3505</v>
      </c>
      <c r="K70" s="16">
        <f t="shared" si="12"/>
        <v>545827.5806</v>
      </c>
      <c r="L70" s="16">
        <f t="shared" si="12"/>
        <v>573881.2224</v>
      </c>
      <c r="M70" s="16">
        <f t="shared" si="12"/>
        <v>602785.6939</v>
      </c>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25" t="s">
        <v>36</v>
      </c>
      <c r="C1" s="25" t="s">
        <v>37</v>
      </c>
      <c r="D1" s="25" t="s">
        <v>38</v>
      </c>
      <c r="E1" s="25" t="s">
        <v>39</v>
      </c>
      <c r="F1" s="25" t="s">
        <v>40</v>
      </c>
      <c r="G1" s="25" t="s">
        <v>41</v>
      </c>
      <c r="H1" s="25" t="s">
        <v>42</v>
      </c>
      <c r="I1" s="25" t="s">
        <v>43</v>
      </c>
      <c r="J1" s="25" t="s">
        <v>44</v>
      </c>
      <c r="K1" s="25" t="s">
        <v>45</v>
      </c>
      <c r="L1" s="25" t="s">
        <v>46</v>
      </c>
      <c r="M1" s="25" t="s">
        <v>47</v>
      </c>
    </row>
    <row r="2">
      <c r="A2" s="10" t="s">
        <v>50</v>
      </c>
    </row>
    <row r="3">
      <c r="A3" s="2" t="s">
        <v>49</v>
      </c>
      <c r="B3" s="22">
        <f>'Calcs-1'!B8*'Calcs-1'!B22</f>
        <v>9310000</v>
      </c>
      <c r="C3" s="22">
        <f>'Calcs-1'!C8*'Calcs-1'!C22</f>
        <v>9450115.5</v>
      </c>
      <c r="D3" s="22">
        <f>'Calcs-1'!D8*'Calcs-1'!D22</f>
        <v>9592339.738</v>
      </c>
      <c r="E3" s="22">
        <f>'Calcs-1'!E8*'Calcs-1'!E22</f>
        <v>9736704.451</v>
      </c>
      <c r="F3" s="22">
        <f>'Calcs-1'!F8*'Calcs-1'!F22</f>
        <v>9883241.853</v>
      </c>
      <c r="G3" s="22">
        <f>'Calcs-1'!G8*'Calcs-1'!G22</f>
        <v>10031984.64</v>
      </c>
      <c r="H3" s="22">
        <f>'Calcs-1'!H8*'Calcs-1'!H22</f>
        <v>10182966.01</v>
      </c>
      <c r="I3" s="22">
        <f>'Calcs-1'!I8*'Calcs-1'!I22</f>
        <v>10336219.65</v>
      </c>
      <c r="J3" s="22">
        <f>'Calcs-1'!J8*'Calcs-1'!J22</f>
        <v>10491779.76</v>
      </c>
      <c r="K3" s="22">
        <f>'Calcs-1'!K8*'Calcs-1'!K22</f>
        <v>10649681.04</v>
      </c>
      <c r="L3" s="22">
        <f>'Calcs-1'!L8*'Calcs-1'!L22</f>
        <v>10809958.74</v>
      </c>
      <c r="M3" s="22">
        <f>'Calcs-1'!M8*'Calcs-1'!M22</f>
        <v>10972648.62</v>
      </c>
    </row>
    <row r="4">
      <c r="A4" s="2" t="s">
        <v>15</v>
      </c>
      <c r="B4" s="22">
        <f>'Calcs-1'!B9*'Calcs-1'!B23</f>
        <v>387600</v>
      </c>
      <c r="C4" s="22">
        <f>'Calcs-1'!C9*'Calcs-1'!C23</f>
        <v>403220.28</v>
      </c>
      <c r="D4" s="22">
        <f>'Calcs-1'!D9*'Calcs-1'!D23</f>
        <v>419470.0573</v>
      </c>
      <c r="E4" s="22">
        <f>'Calcs-1'!E9*'Calcs-1'!E23</f>
        <v>436374.7006</v>
      </c>
      <c r="F4" s="22">
        <f>'Calcs-1'!F9*'Calcs-1'!F23</f>
        <v>453960.601</v>
      </c>
      <c r="G4" s="22">
        <f>'Calcs-1'!G9*'Calcs-1'!G23</f>
        <v>472255.2132</v>
      </c>
      <c r="H4" s="22">
        <f>'Calcs-1'!H9*'Calcs-1'!H23</f>
        <v>491287.0983</v>
      </c>
      <c r="I4" s="22">
        <f>'Calcs-1'!I9*'Calcs-1'!I23</f>
        <v>511085.9684</v>
      </c>
      <c r="J4" s="22">
        <f>'Calcs-1'!J9*'Calcs-1'!J23</f>
        <v>531682.7329</v>
      </c>
      <c r="K4" s="22">
        <f>'Calcs-1'!K9*'Calcs-1'!K23</f>
        <v>553109.5471</v>
      </c>
      <c r="L4" s="22">
        <f>'Calcs-1'!L9*'Calcs-1'!L23</f>
        <v>575399.8618</v>
      </c>
      <c r="M4" s="22">
        <f>'Calcs-1'!M9*'Calcs-1'!M23</f>
        <v>598588.4762</v>
      </c>
    </row>
    <row r="5">
      <c r="A5" s="2" t="s">
        <v>16</v>
      </c>
      <c r="B5" s="22">
        <f>'Calcs-1'!B10*'Calcs-1'!B24</f>
        <v>918000</v>
      </c>
      <c r="C5" s="22">
        <f>'Calcs-1'!C10*'Calcs-1'!C24</f>
        <v>945723.6</v>
      </c>
      <c r="D5" s="22">
        <f>'Calcs-1'!D10*'Calcs-1'!D24</f>
        <v>974284.4527</v>
      </c>
      <c r="E5" s="22">
        <f>'Calcs-1'!E10*'Calcs-1'!E24</f>
        <v>1003707.843</v>
      </c>
      <c r="F5" s="22">
        <f>'Calcs-1'!F10*'Calcs-1'!F24</f>
        <v>1034019.82</v>
      </c>
      <c r="G5" s="22">
        <f>'Calcs-1'!G10*'Calcs-1'!G24</f>
        <v>1065247.219</v>
      </c>
      <c r="H5" s="22">
        <f>'Calcs-1'!H10*'Calcs-1'!H24</f>
        <v>1097417.685</v>
      </c>
      <c r="I5" s="22">
        <f>'Calcs-1'!I10*'Calcs-1'!I24</f>
        <v>1130559.699</v>
      </c>
      <c r="J5" s="22">
        <f>'Calcs-1'!J10*'Calcs-1'!J24</f>
        <v>1164702.602</v>
      </c>
      <c r="K5" s="22">
        <f>'Calcs-1'!K10*'Calcs-1'!K24</f>
        <v>1199876.62</v>
      </c>
      <c r="L5" s="22">
        <f>'Calcs-1'!L10*'Calcs-1'!L24</f>
        <v>1236112.894</v>
      </c>
      <c r="M5" s="22">
        <f>'Calcs-1'!M10*'Calcs-1'!M24</f>
        <v>1273443.504</v>
      </c>
    </row>
    <row r="6">
      <c r="A6" s="10" t="s">
        <v>51</v>
      </c>
      <c r="B6" s="22">
        <f t="shared" ref="B6:M6" si="1">SUM(B3:B5)</f>
        <v>10615600</v>
      </c>
      <c r="C6" s="22">
        <f t="shared" si="1"/>
        <v>10799059.38</v>
      </c>
      <c r="D6" s="22">
        <f t="shared" si="1"/>
        <v>10986094.25</v>
      </c>
      <c r="E6" s="22">
        <f t="shared" si="1"/>
        <v>11176787</v>
      </c>
      <c r="F6" s="22">
        <f t="shared" si="1"/>
        <v>11371222.27</v>
      </c>
      <c r="G6" s="22">
        <f t="shared" si="1"/>
        <v>11569487.08</v>
      </c>
      <c r="H6" s="22">
        <f t="shared" si="1"/>
        <v>11771670.8</v>
      </c>
      <c r="I6" s="22">
        <f t="shared" si="1"/>
        <v>11977865.32</v>
      </c>
      <c r="J6" s="22">
        <f t="shared" si="1"/>
        <v>12188165.09</v>
      </c>
      <c r="K6" s="22">
        <f t="shared" si="1"/>
        <v>12402667.21</v>
      </c>
      <c r="L6" s="22">
        <f t="shared" si="1"/>
        <v>12621471.5</v>
      </c>
      <c r="M6" s="22">
        <f t="shared" si="1"/>
        <v>12844680.6</v>
      </c>
    </row>
    <row r="7">
      <c r="A7" s="2"/>
    </row>
    <row r="8">
      <c r="A8" s="24" t="s">
        <v>52</v>
      </c>
    </row>
    <row r="9">
      <c r="A9" s="10" t="s">
        <v>14</v>
      </c>
    </row>
    <row r="10">
      <c r="A10" s="2" t="str">
        <f>Assumptions!A27</f>
        <v>Apple</v>
      </c>
      <c r="B10" s="22">
        <f>B$3*Assumptions!$B19</f>
        <v>931000</v>
      </c>
      <c r="C10" s="22">
        <f>C$3*Assumptions!$B19</f>
        <v>945011.55</v>
      </c>
      <c r="D10" s="22">
        <f>D$3*Assumptions!$B19</f>
        <v>959233.9738</v>
      </c>
      <c r="E10" s="22">
        <f>E$3*Assumptions!$B19</f>
        <v>973670.4451</v>
      </c>
      <c r="F10" s="22">
        <f>F$3*Assumptions!$B19</f>
        <v>988324.1853</v>
      </c>
      <c r="G10" s="22">
        <f>G$3*Assumptions!$B19</f>
        <v>1003198.464</v>
      </c>
      <c r="H10" s="22">
        <f>H$3*Assumptions!$B19</f>
        <v>1018296.601</v>
      </c>
      <c r="I10" s="22">
        <f>I$3*Assumptions!$B19</f>
        <v>1033621.965</v>
      </c>
      <c r="J10" s="22">
        <f>J$3*Assumptions!$B19</f>
        <v>1049177.976</v>
      </c>
      <c r="K10" s="22">
        <f>K$3*Assumptions!$B19</f>
        <v>1064968.104</v>
      </c>
      <c r="L10" s="22">
        <f>L$3*Assumptions!$B19</f>
        <v>1080995.874</v>
      </c>
      <c r="M10" s="22">
        <f>M$3*Assumptions!$B19</f>
        <v>1097264.862</v>
      </c>
    </row>
    <row r="11">
      <c r="A11" s="2" t="str">
        <f>Assumptions!A28</f>
        <v>Samsung</v>
      </c>
      <c r="B11" s="22">
        <f>B$3*Assumptions!$B20</f>
        <v>2793000</v>
      </c>
      <c r="C11" s="22">
        <f>C$3*Assumptions!$B20</f>
        <v>2835034.65</v>
      </c>
      <c r="D11" s="22">
        <f>D$3*Assumptions!$B20</f>
        <v>2877701.921</v>
      </c>
      <c r="E11" s="22">
        <f>E$3*Assumptions!$B20</f>
        <v>2921011.335</v>
      </c>
      <c r="F11" s="22">
        <f>F$3*Assumptions!$B20</f>
        <v>2964972.556</v>
      </c>
      <c r="G11" s="22">
        <f>G$3*Assumptions!$B20</f>
        <v>3009595.393</v>
      </c>
      <c r="H11" s="22">
        <f>H$3*Assumptions!$B20</f>
        <v>3054889.804</v>
      </c>
      <c r="I11" s="22">
        <f>I$3*Assumptions!$B20</f>
        <v>3100865.895</v>
      </c>
      <c r="J11" s="22">
        <f>J$3*Assumptions!$B20</f>
        <v>3147533.927</v>
      </c>
      <c r="K11" s="22">
        <f>K$3*Assumptions!$B20</f>
        <v>3194904.312</v>
      </c>
      <c r="L11" s="22">
        <f>L$3*Assumptions!$B20</f>
        <v>3242987.622</v>
      </c>
      <c r="M11" s="22">
        <f>M$3*Assumptions!$B20</f>
        <v>3291794.586</v>
      </c>
    </row>
    <row r="12">
      <c r="A12" s="2" t="str">
        <f>Assumptions!A29</f>
        <v>Mi</v>
      </c>
      <c r="B12" s="22">
        <f>B$3*Assumptions!$B21</f>
        <v>2606800</v>
      </c>
      <c r="C12" s="22">
        <f>C$3*Assumptions!$B21</f>
        <v>2646032.34</v>
      </c>
      <c r="D12" s="22">
        <f>D$3*Assumptions!$B21</f>
        <v>2685855.127</v>
      </c>
      <c r="E12" s="22">
        <f>E$3*Assumptions!$B21</f>
        <v>2726277.246</v>
      </c>
      <c r="F12" s="22">
        <f>F$3*Assumptions!$B21</f>
        <v>2767307.719</v>
      </c>
      <c r="G12" s="22">
        <f>G$3*Assumptions!$B21</f>
        <v>2808955.7</v>
      </c>
      <c r="H12" s="22">
        <f>H$3*Assumptions!$B21</f>
        <v>2851230.483</v>
      </c>
      <c r="I12" s="22">
        <f>I$3*Assumptions!$B21</f>
        <v>2894141.502</v>
      </c>
      <c r="J12" s="22">
        <f>J$3*Assumptions!$B21</f>
        <v>2937698.332</v>
      </c>
      <c r="K12" s="22">
        <f>K$3*Assumptions!$B21</f>
        <v>2981910.692</v>
      </c>
      <c r="L12" s="22">
        <f>L$3*Assumptions!$B21</f>
        <v>3026788.448</v>
      </c>
      <c r="M12" s="22">
        <f>M$3*Assumptions!$B21</f>
        <v>3072341.614</v>
      </c>
    </row>
    <row r="13">
      <c r="A13" s="2" t="str">
        <f>Assumptions!A30</f>
        <v>OnePlus</v>
      </c>
      <c r="B13" s="22">
        <f>B$3*Assumptions!$B22</f>
        <v>744800</v>
      </c>
      <c r="C13" s="22">
        <f>C$3*Assumptions!$B22</f>
        <v>756009.24</v>
      </c>
      <c r="D13" s="22">
        <f>D$3*Assumptions!$B22</f>
        <v>767387.1791</v>
      </c>
      <c r="E13" s="22">
        <f>E$3*Assumptions!$B22</f>
        <v>778936.3561</v>
      </c>
      <c r="F13" s="22">
        <f>F$3*Assumptions!$B22</f>
        <v>790659.3483</v>
      </c>
      <c r="G13" s="22">
        <f>G$3*Assumptions!$B22</f>
        <v>802558.7715</v>
      </c>
      <c r="H13" s="22">
        <f>H$3*Assumptions!$B22</f>
        <v>814637.281</v>
      </c>
      <c r="I13" s="22">
        <f>I$3*Assumptions!$B22</f>
        <v>826897.572</v>
      </c>
      <c r="J13" s="22">
        <f>J$3*Assumptions!$B22</f>
        <v>839342.3805</v>
      </c>
      <c r="K13" s="22">
        <f>K$3*Assumptions!$B22</f>
        <v>851974.4833</v>
      </c>
      <c r="L13" s="22">
        <f>L$3*Assumptions!$B22</f>
        <v>864796.6993</v>
      </c>
      <c r="M13" s="22">
        <f>M$3*Assumptions!$B22</f>
        <v>877811.8896</v>
      </c>
    </row>
    <row r="14">
      <c r="A14" s="2" t="str">
        <f>Assumptions!A31</f>
        <v>Oppo</v>
      </c>
      <c r="B14" s="22">
        <f>B$3*Assumptions!$B23</f>
        <v>1396500</v>
      </c>
      <c r="C14" s="22">
        <f>C$3*Assumptions!$B23</f>
        <v>1417517.325</v>
      </c>
      <c r="D14" s="22">
        <f>D$3*Assumptions!$B23</f>
        <v>1438850.961</v>
      </c>
      <c r="E14" s="22">
        <f>E$3*Assumptions!$B23</f>
        <v>1460505.668</v>
      </c>
      <c r="F14" s="22">
        <f>F$3*Assumptions!$B23</f>
        <v>1482486.278</v>
      </c>
      <c r="G14" s="22">
        <f>G$3*Assumptions!$B23</f>
        <v>1504797.696</v>
      </c>
      <c r="H14" s="22">
        <f>H$3*Assumptions!$B23</f>
        <v>1527444.902</v>
      </c>
      <c r="I14" s="22">
        <f>I$3*Assumptions!$B23</f>
        <v>1550432.948</v>
      </c>
      <c r="J14" s="22">
        <f>J$3*Assumptions!$B23</f>
        <v>1573766.963</v>
      </c>
      <c r="K14" s="22">
        <f>K$3*Assumptions!$B23</f>
        <v>1597452.156</v>
      </c>
      <c r="L14" s="22">
        <f>L$3*Assumptions!$B23</f>
        <v>1621493.811</v>
      </c>
      <c r="M14" s="22">
        <f>M$3*Assumptions!$B23</f>
        <v>1645897.293</v>
      </c>
    </row>
    <row r="15">
      <c r="A15" s="2" t="str">
        <f>Assumptions!A32</f>
        <v>Others</v>
      </c>
      <c r="B15" s="22">
        <f>B$3*Assumptions!$B24</f>
        <v>837900</v>
      </c>
      <c r="C15" s="22">
        <f>C$3*Assumptions!$B24</f>
        <v>850510.395</v>
      </c>
      <c r="D15" s="22">
        <f>D$3*Assumptions!$B24</f>
        <v>863310.5764</v>
      </c>
      <c r="E15" s="22">
        <f>E$3*Assumptions!$B24</f>
        <v>876303.4006</v>
      </c>
      <c r="F15" s="22">
        <f>F$3*Assumptions!$B24</f>
        <v>889491.7668</v>
      </c>
      <c r="G15" s="22">
        <f>G$3*Assumptions!$B24</f>
        <v>902878.6179</v>
      </c>
      <c r="H15" s="22">
        <f>H$3*Assumptions!$B24</f>
        <v>916466.9411</v>
      </c>
      <c r="I15" s="22">
        <f>I$3*Assumptions!$B24</f>
        <v>930259.7686</v>
      </c>
      <c r="J15" s="22">
        <f>J$3*Assumptions!$B24</f>
        <v>944260.1781</v>
      </c>
      <c r="K15" s="22">
        <f>K$3*Assumptions!$B24</f>
        <v>958471.2937</v>
      </c>
      <c r="L15" s="22">
        <f>L$3*Assumptions!$B24</f>
        <v>972896.2867</v>
      </c>
      <c r="M15" s="22">
        <f>M$3*Assumptions!$B24</f>
        <v>987538.3758</v>
      </c>
    </row>
    <row r="16">
      <c r="A16" s="2"/>
    </row>
    <row r="17">
      <c r="A17" s="10" t="s">
        <v>15</v>
      </c>
    </row>
    <row r="18">
      <c r="A18" s="2" t="str">
        <f t="shared" ref="A18:A23" si="2">A10</f>
        <v>Apple</v>
      </c>
      <c r="B18" s="22">
        <f>B$4*Assumptions!$C19</f>
        <v>27132</v>
      </c>
      <c r="C18" s="22">
        <f>C$4*Assumptions!$C19</f>
        <v>28225.4196</v>
      </c>
      <c r="D18" s="22">
        <f>D$4*Assumptions!$C19</f>
        <v>29362.90401</v>
      </c>
      <c r="E18" s="22">
        <f>E$4*Assumptions!$C19</f>
        <v>30546.22904</v>
      </c>
      <c r="F18" s="22">
        <f>F$4*Assumptions!$C19</f>
        <v>31777.24207</v>
      </c>
      <c r="G18" s="22">
        <f>G$4*Assumptions!$C19</f>
        <v>33057.86493</v>
      </c>
      <c r="H18" s="22">
        <f>H$4*Assumptions!$C19</f>
        <v>34390.09688</v>
      </c>
      <c r="I18" s="22">
        <f>I$4*Assumptions!$C19</f>
        <v>35776.01779</v>
      </c>
      <c r="J18" s="22">
        <f>J$4*Assumptions!$C19</f>
        <v>37217.79131</v>
      </c>
      <c r="K18" s="22">
        <f>K$4*Assumptions!$C19</f>
        <v>38717.66829</v>
      </c>
      <c r="L18" s="22">
        <f>L$4*Assumptions!$C19</f>
        <v>40277.99033</v>
      </c>
      <c r="M18" s="22">
        <f>M$4*Assumptions!$C19</f>
        <v>41901.19334</v>
      </c>
    </row>
    <row r="19">
      <c r="A19" s="2" t="str">
        <f t="shared" si="2"/>
        <v>Samsung</v>
      </c>
      <c r="B19" s="22">
        <f>B$4*Assumptions!$C20</f>
        <v>42636</v>
      </c>
      <c r="C19" s="22">
        <f>C$4*Assumptions!$C20</f>
        <v>44354.2308</v>
      </c>
      <c r="D19" s="22">
        <f>D$4*Assumptions!$C20</f>
        <v>46141.7063</v>
      </c>
      <c r="E19" s="22">
        <f>E$4*Assumptions!$C20</f>
        <v>48001.21707</v>
      </c>
      <c r="F19" s="22">
        <f>F$4*Assumptions!$C20</f>
        <v>49935.66611</v>
      </c>
      <c r="G19" s="22">
        <f>G$4*Assumptions!$C20</f>
        <v>51948.07346</v>
      </c>
      <c r="H19" s="22">
        <f>H$4*Assumptions!$C20</f>
        <v>54041.58082</v>
      </c>
      <c r="I19" s="22">
        <f>I$4*Assumptions!$C20</f>
        <v>56219.45652</v>
      </c>
      <c r="J19" s="22">
        <f>J$4*Assumptions!$C20</f>
        <v>58485.10062</v>
      </c>
      <c r="K19" s="22">
        <f>K$4*Assumptions!$C20</f>
        <v>60842.05018</v>
      </c>
      <c r="L19" s="22">
        <f>L$4*Assumptions!$C20</f>
        <v>63293.9848</v>
      </c>
      <c r="M19" s="22">
        <f>M$4*Assumptions!$C20</f>
        <v>65844.73239</v>
      </c>
    </row>
    <row r="20">
      <c r="A20" s="2" t="str">
        <f t="shared" si="2"/>
        <v>Mi</v>
      </c>
      <c r="B20" s="22">
        <f>B$4*Assumptions!$C21</f>
        <v>116280</v>
      </c>
      <c r="C20" s="22">
        <f>C$4*Assumptions!$C21</f>
        <v>120966.084</v>
      </c>
      <c r="D20" s="22">
        <f>D$4*Assumptions!$C21</f>
        <v>125841.0172</v>
      </c>
      <c r="E20" s="22">
        <f>E$4*Assumptions!$C21</f>
        <v>130912.4102</v>
      </c>
      <c r="F20" s="22">
        <f>F$4*Assumptions!$C21</f>
        <v>136188.1803</v>
      </c>
      <c r="G20" s="22">
        <f>G$4*Assumptions!$C21</f>
        <v>141676.564</v>
      </c>
      <c r="H20" s="22">
        <f>H$4*Assumptions!$C21</f>
        <v>147386.1295</v>
      </c>
      <c r="I20" s="22">
        <f>I$4*Assumptions!$C21</f>
        <v>153325.7905</v>
      </c>
      <c r="J20" s="22">
        <f>J$4*Assumptions!$C21</f>
        <v>159504.8199</v>
      </c>
      <c r="K20" s="22">
        <f>K$4*Assumptions!$C21</f>
        <v>165932.8641</v>
      </c>
      <c r="L20" s="22">
        <f>L$4*Assumptions!$C21</f>
        <v>172619.9585</v>
      </c>
      <c r="M20" s="22">
        <f>M$4*Assumptions!$C21</f>
        <v>179576.5429</v>
      </c>
    </row>
    <row r="21">
      <c r="A21" s="2" t="str">
        <f t="shared" si="2"/>
        <v>OnePlus</v>
      </c>
      <c r="B21" s="22">
        <f>B$4*Assumptions!$C22</f>
        <v>0</v>
      </c>
      <c r="C21" s="22">
        <f>C$4*Assumptions!$C22</f>
        <v>0</v>
      </c>
      <c r="D21" s="22">
        <f>D$4*Assumptions!$C22</f>
        <v>0</v>
      </c>
      <c r="E21" s="22">
        <f>E$4*Assumptions!$C22</f>
        <v>0</v>
      </c>
      <c r="F21" s="22">
        <f>F$4*Assumptions!$C22</f>
        <v>0</v>
      </c>
      <c r="G21" s="22">
        <f>G$4*Assumptions!$C22</f>
        <v>0</v>
      </c>
      <c r="H21" s="22">
        <f>H$4*Assumptions!$C22</f>
        <v>0</v>
      </c>
      <c r="I21" s="22">
        <f>I$4*Assumptions!$C22</f>
        <v>0</v>
      </c>
      <c r="J21" s="22">
        <f>J$4*Assumptions!$C22</f>
        <v>0</v>
      </c>
      <c r="K21" s="22">
        <f>K$4*Assumptions!$C22</f>
        <v>0</v>
      </c>
      <c r="L21" s="22">
        <f>L$4*Assumptions!$C22</f>
        <v>0</v>
      </c>
      <c r="M21" s="22">
        <f>M$4*Assumptions!$C22</f>
        <v>0</v>
      </c>
    </row>
    <row r="22">
      <c r="A22" s="2" t="str">
        <f t="shared" si="2"/>
        <v>Oppo</v>
      </c>
      <c r="B22" s="22">
        <f>B$4*Assumptions!$C23</f>
        <v>0</v>
      </c>
      <c r="C22" s="22">
        <f>C$4*Assumptions!$C23</f>
        <v>0</v>
      </c>
      <c r="D22" s="22">
        <f>D$4*Assumptions!$C23</f>
        <v>0</v>
      </c>
      <c r="E22" s="22">
        <f>E$4*Assumptions!$C23</f>
        <v>0</v>
      </c>
      <c r="F22" s="22">
        <f>F$4*Assumptions!$C23</f>
        <v>0</v>
      </c>
      <c r="G22" s="22">
        <f>G$4*Assumptions!$C23</f>
        <v>0</v>
      </c>
      <c r="H22" s="22">
        <f>H$4*Assumptions!$C23</f>
        <v>0</v>
      </c>
      <c r="I22" s="22">
        <f>I$4*Assumptions!$C23</f>
        <v>0</v>
      </c>
      <c r="J22" s="22">
        <f>J$4*Assumptions!$C23</f>
        <v>0</v>
      </c>
      <c r="K22" s="22">
        <f>K$4*Assumptions!$C23</f>
        <v>0</v>
      </c>
      <c r="L22" s="22">
        <f>L$4*Assumptions!$C23</f>
        <v>0</v>
      </c>
      <c r="M22" s="22">
        <f>M$4*Assumptions!$C23</f>
        <v>0</v>
      </c>
    </row>
    <row r="23">
      <c r="A23" s="2" t="str">
        <f t="shared" si="2"/>
        <v>Others</v>
      </c>
      <c r="B23" s="22">
        <f>B$4*Assumptions!$C24</f>
        <v>201552</v>
      </c>
      <c r="C23" s="22">
        <f>C$4*Assumptions!$C24</f>
        <v>209674.5456</v>
      </c>
      <c r="D23" s="22">
        <f>D$4*Assumptions!$C24</f>
        <v>218124.4298</v>
      </c>
      <c r="E23" s="22">
        <f>E$4*Assumptions!$C24</f>
        <v>226914.8443</v>
      </c>
      <c r="F23" s="22">
        <f>F$4*Assumptions!$C24</f>
        <v>236059.5125</v>
      </c>
      <c r="G23" s="22">
        <f>G$4*Assumptions!$C24</f>
        <v>245572.7109</v>
      </c>
      <c r="H23" s="22">
        <f>H$4*Assumptions!$C24</f>
        <v>255469.2911</v>
      </c>
      <c r="I23" s="22">
        <f>I$4*Assumptions!$C24</f>
        <v>265764.7036</v>
      </c>
      <c r="J23" s="22">
        <f>J$4*Assumptions!$C24</f>
        <v>276475.0211</v>
      </c>
      <c r="K23" s="22">
        <f>K$4*Assumptions!$C24</f>
        <v>287616.9645</v>
      </c>
      <c r="L23" s="22">
        <f>L$4*Assumptions!$C24</f>
        <v>299207.9281</v>
      </c>
      <c r="M23" s="22">
        <f>M$4*Assumptions!$C24</f>
        <v>311266.0076</v>
      </c>
    </row>
    <row r="24">
      <c r="A24" s="2"/>
    </row>
    <row r="25">
      <c r="A25" s="10" t="s">
        <v>16</v>
      </c>
    </row>
    <row r="26">
      <c r="A26" s="2" t="str">
        <f t="shared" ref="A26:A32" si="3">A18</f>
        <v>Apple</v>
      </c>
      <c r="B26" s="22">
        <f>B$5*Assumptions!$D19</f>
        <v>45900</v>
      </c>
      <c r="C26" s="22">
        <f>C$5*Assumptions!$D19</f>
        <v>47286.18</v>
      </c>
      <c r="D26" s="22">
        <f>D$5*Assumptions!$D19</f>
        <v>48714.22264</v>
      </c>
      <c r="E26" s="22">
        <f>E$5*Assumptions!$D19</f>
        <v>50185.39216</v>
      </c>
      <c r="F26" s="22">
        <f>F$5*Assumptions!$D19</f>
        <v>51700.991</v>
      </c>
      <c r="G26" s="22">
        <f>G$5*Assumptions!$D19</f>
        <v>53262.36093</v>
      </c>
      <c r="H26" s="22">
        <f>H$5*Assumptions!$D19</f>
        <v>54870.88423</v>
      </c>
      <c r="I26" s="22">
        <f>I$5*Assumptions!$D19</f>
        <v>56527.98494</v>
      </c>
      <c r="J26" s="22">
        <f>J$5*Assumptions!$D19</f>
        <v>58235.13008</v>
      </c>
      <c r="K26" s="22">
        <f>K$5*Assumptions!$D19</f>
        <v>59993.83101</v>
      </c>
      <c r="L26" s="22">
        <f>L$5*Assumptions!$D19</f>
        <v>61805.6447</v>
      </c>
      <c r="M26" s="22">
        <f>M$5*Assumptions!$D19</f>
        <v>63672.17518</v>
      </c>
    </row>
    <row r="27">
      <c r="A27" s="2" t="str">
        <f t="shared" si="3"/>
        <v>Samsung</v>
      </c>
      <c r="B27" s="22">
        <f>B$5*Assumptions!$D20</f>
        <v>0</v>
      </c>
      <c r="C27" s="22">
        <f>C$5*Assumptions!$D20</f>
        <v>0</v>
      </c>
      <c r="D27" s="22">
        <f>D$5*Assumptions!$D20</f>
        <v>0</v>
      </c>
      <c r="E27" s="22">
        <f>E$5*Assumptions!$D20</f>
        <v>0</v>
      </c>
      <c r="F27" s="22">
        <f>F$5*Assumptions!$D20</f>
        <v>0</v>
      </c>
      <c r="G27" s="22">
        <f>G$5*Assumptions!$D20</f>
        <v>0</v>
      </c>
      <c r="H27" s="22">
        <f>H$5*Assumptions!$D20</f>
        <v>0</v>
      </c>
      <c r="I27" s="22">
        <f>I$5*Assumptions!$D20</f>
        <v>0</v>
      </c>
      <c r="J27" s="22">
        <f>J$5*Assumptions!$D20</f>
        <v>0</v>
      </c>
      <c r="K27" s="22">
        <f>K$5*Assumptions!$D20</f>
        <v>0</v>
      </c>
      <c r="L27" s="22">
        <f>L$5*Assumptions!$D20</f>
        <v>0</v>
      </c>
      <c r="M27" s="22">
        <f>M$5*Assumptions!$D20</f>
        <v>0</v>
      </c>
    </row>
    <row r="28">
      <c r="A28" s="2" t="str">
        <f t="shared" si="3"/>
        <v>Mi</v>
      </c>
      <c r="B28" s="22">
        <f>B$5*Assumptions!$D21</f>
        <v>73440</v>
      </c>
      <c r="C28" s="22">
        <f>C$5*Assumptions!$D21</f>
        <v>75657.888</v>
      </c>
      <c r="D28" s="22">
        <f>D$5*Assumptions!$D21</f>
        <v>77942.75622</v>
      </c>
      <c r="E28" s="22">
        <f>E$5*Assumptions!$D21</f>
        <v>80296.62746</v>
      </c>
      <c r="F28" s="22">
        <f>F$5*Assumptions!$D21</f>
        <v>82721.5856</v>
      </c>
      <c r="G28" s="22">
        <f>G$5*Assumptions!$D21</f>
        <v>85219.77749</v>
      </c>
      <c r="H28" s="22">
        <f>H$5*Assumptions!$D21</f>
        <v>87793.41477</v>
      </c>
      <c r="I28" s="22">
        <f>I$5*Assumptions!$D21</f>
        <v>90444.7759</v>
      </c>
      <c r="J28" s="22">
        <f>J$5*Assumptions!$D21</f>
        <v>93176.20813</v>
      </c>
      <c r="K28" s="22">
        <f>K$5*Assumptions!$D21</f>
        <v>95990.12961</v>
      </c>
      <c r="L28" s="22">
        <f>L$5*Assumptions!$D21</f>
        <v>98889.03153</v>
      </c>
      <c r="M28" s="22">
        <f>M$5*Assumptions!$D21</f>
        <v>101875.4803</v>
      </c>
    </row>
    <row r="29">
      <c r="A29" s="2" t="str">
        <f t="shared" si="3"/>
        <v>OnePlus</v>
      </c>
      <c r="B29" s="22">
        <f>B$5*Assumptions!$D22</f>
        <v>36720</v>
      </c>
      <c r="C29" s="22">
        <f>C$5*Assumptions!$D22</f>
        <v>37828.944</v>
      </c>
      <c r="D29" s="22">
        <f>D$5*Assumptions!$D22</f>
        <v>38971.37811</v>
      </c>
      <c r="E29" s="22">
        <f>E$5*Assumptions!$D22</f>
        <v>40148.31373</v>
      </c>
      <c r="F29" s="22">
        <f>F$5*Assumptions!$D22</f>
        <v>41360.7928</v>
      </c>
      <c r="G29" s="22">
        <f>G$5*Assumptions!$D22</f>
        <v>42609.88874</v>
      </c>
      <c r="H29" s="22">
        <f>H$5*Assumptions!$D22</f>
        <v>43896.70738</v>
      </c>
      <c r="I29" s="22">
        <f>I$5*Assumptions!$D22</f>
        <v>45222.38795</v>
      </c>
      <c r="J29" s="22">
        <f>J$5*Assumptions!$D22</f>
        <v>46588.10406</v>
      </c>
      <c r="K29" s="22">
        <f>K$5*Assumptions!$D22</f>
        <v>47995.06481</v>
      </c>
      <c r="L29" s="22">
        <f>L$5*Assumptions!$D22</f>
        <v>49444.51576</v>
      </c>
      <c r="M29" s="22">
        <f>M$5*Assumptions!$D22</f>
        <v>50937.74014</v>
      </c>
    </row>
    <row r="30">
      <c r="A30" s="2" t="str">
        <f t="shared" si="3"/>
        <v>Oppo</v>
      </c>
      <c r="B30" s="22">
        <f>B$5*Assumptions!$D23</f>
        <v>0</v>
      </c>
      <c r="C30" s="22">
        <f>C$5*Assumptions!$D23</f>
        <v>0</v>
      </c>
      <c r="D30" s="22">
        <f>D$5*Assumptions!$D23</f>
        <v>0</v>
      </c>
      <c r="E30" s="22">
        <f>E$5*Assumptions!$D23</f>
        <v>0</v>
      </c>
      <c r="F30" s="22">
        <f>F$5*Assumptions!$D23</f>
        <v>0</v>
      </c>
      <c r="G30" s="22">
        <f>G$5*Assumptions!$D23</f>
        <v>0</v>
      </c>
      <c r="H30" s="22">
        <f>H$5*Assumptions!$D23</f>
        <v>0</v>
      </c>
      <c r="I30" s="22">
        <f>I$5*Assumptions!$D23</f>
        <v>0</v>
      </c>
      <c r="J30" s="22">
        <f>J$5*Assumptions!$D23</f>
        <v>0</v>
      </c>
      <c r="K30" s="22">
        <f>K$5*Assumptions!$D23</f>
        <v>0</v>
      </c>
      <c r="L30" s="22">
        <f>L$5*Assumptions!$D23</f>
        <v>0</v>
      </c>
      <c r="M30" s="22">
        <f>M$5*Assumptions!$D23</f>
        <v>0</v>
      </c>
    </row>
    <row r="31">
      <c r="A31" s="2" t="str">
        <f t="shared" si="3"/>
        <v>Others</v>
      </c>
      <c r="B31" s="22">
        <f>B$5*Assumptions!$D24</f>
        <v>761940</v>
      </c>
      <c r="C31" s="22">
        <f>C$5*Assumptions!$D24</f>
        <v>784950.588</v>
      </c>
      <c r="D31" s="22">
        <f>D$5*Assumptions!$D24</f>
        <v>808656.0958</v>
      </c>
      <c r="E31" s="22">
        <f>E$5*Assumptions!$D24</f>
        <v>833077.5098</v>
      </c>
      <c r="F31" s="22">
        <f>F$5*Assumptions!$D24</f>
        <v>858236.4506</v>
      </c>
      <c r="G31" s="22">
        <f>G$5*Assumptions!$D24</f>
        <v>884155.1915</v>
      </c>
      <c r="H31" s="22">
        <f>H$5*Assumptions!$D24</f>
        <v>910856.6782</v>
      </c>
      <c r="I31" s="22">
        <f>I$5*Assumptions!$D24</f>
        <v>938364.5499</v>
      </c>
      <c r="J31" s="22">
        <f>J$5*Assumptions!$D24</f>
        <v>966703.1593</v>
      </c>
      <c r="K31" s="22">
        <f>K$5*Assumptions!$D24</f>
        <v>995897.5947</v>
      </c>
      <c r="L31" s="22">
        <f>L$5*Assumptions!$D24</f>
        <v>1025973.702</v>
      </c>
      <c r="M31" s="22">
        <f>M$5*Assumptions!$D24</f>
        <v>1056958.108</v>
      </c>
    </row>
    <row r="32">
      <c r="A32" s="2" t="str">
        <f t="shared" si="3"/>
        <v/>
      </c>
    </row>
    <row r="33">
      <c r="A33" s="24" t="s">
        <v>53</v>
      </c>
    </row>
    <row r="34">
      <c r="A34" s="10" t="s">
        <v>14</v>
      </c>
    </row>
    <row r="35">
      <c r="A35" s="2" t="str">
        <f t="shared" ref="A35:A40" si="4">A26</f>
        <v>Apple</v>
      </c>
      <c r="B35" s="22">
        <f>B10*(1-Assumptions!$B27)</f>
        <v>893760</v>
      </c>
      <c r="C35" s="22">
        <f>C10*(1-Assumptions!$B27)</f>
        <v>907211.088</v>
      </c>
      <c r="D35" s="22">
        <f>D10*(1-Assumptions!$B27)</f>
        <v>920864.6149</v>
      </c>
      <c r="E35" s="22">
        <f>E10*(1-Assumptions!$B27)</f>
        <v>934723.6273</v>
      </c>
      <c r="F35" s="22">
        <f>F10*(1-Assumptions!$B27)</f>
        <v>948791.2179</v>
      </c>
      <c r="G35" s="22">
        <f>G10*(1-Assumptions!$B27)</f>
        <v>963070.5257</v>
      </c>
      <c r="H35" s="22">
        <f>H10*(1-Assumptions!$B27)</f>
        <v>977564.7372</v>
      </c>
      <c r="I35" s="22">
        <f>I10*(1-Assumptions!$B27)</f>
        <v>992277.0865</v>
      </c>
      <c r="J35" s="22">
        <f>J10*(1-Assumptions!$B27)</f>
        <v>1007210.857</v>
      </c>
      <c r="K35" s="22">
        <f>K10*(1-Assumptions!$B27)</f>
        <v>1022369.38</v>
      </c>
      <c r="L35" s="22">
        <f>L10*(1-Assumptions!$B27)</f>
        <v>1037756.039</v>
      </c>
      <c r="M35" s="22">
        <f>M10*(1-Assumptions!$B27)</f>
        <v>1053374.268</v>
      </c>
    </row>
    <row r="36">
      <c r="A36" s="2" t="str">
        <f t="shared" si="4"/>
        <v>Samsung</v>
      </c>
      <c r="B36" s="22">
        <f>B11*(1-Assumptions!$B28)</f>
        <v>2513700</v>
      </c>
      <c r="C36" s="22">
        <f>C11*(1-Assumptions!$B28)</f>
        <v>2551531.185</v>
      </c>
      <c r="D36" s="22">
        <f>D11*(1-Assumptions!$B28)</f>
        <v>2589931.729</v>
      </c>
      <c r="E36" s="22">
        <f>E11*(1-Assumptions!$B28)</f>
        <v>2628910.202</v>
      </c>
      <c r="F36" s="22">
        <f>F11*(1-Assumptions!$B28)</f>
        <v>2668475.3</v>
      </c>
      <c r="G36" s="22">
        <f>G11*(1-Assumptions!$B28)</f>
        <v>2708635.854</v>
      </c>
      <c r="H36" s="22">
        <f>H11*(1-Assumptions!$B28)</f>
        <v>2749400.823</v>
      </c>
      <c r="I36" s="22">
        <f>I11*(1-Assumptions!$B28)</f>
        <v>2790779.306</v>
      </c>
      <c r="J36" s="22">
        <f>J11*(1-Assumptions!$B28)</f>
        <v>2832780.534</v>
      </c>
      <c r="K36" s="22">
        <f>K11*(1-Assumptions!$B28)</f>
        <v>2875413.881</v>
      </c>
      <c r="L36" s="22">
        <f>L11*(1-Assumptions!$B28)</f>
        <v>2918688.86</v>
      </c>
      <c r="M36" s="22">
        <f>M11*(1-Assumptions!$B28)</f>
        <v>2962615.128</v>
      </c>
    </row>
    <row r="37">
      <c r="A37" s="2" t="str">
        <f t="shared" si="4"/>
        <v>Mi</v>
      </c>
      <c r="B37" s="22">
        <f>B12*(1-Assumptions!$B29)</f>
        <v>2450392</v>
      </c>
      <c r="C37" s="22">
        <f>C12*(1-Assumptions!$B29)</f>
        <v>2487270.4</v>
      </c>
      <c r="D37" s="22">
        <f>D12*(1-Assumptions!$B29)</f>
        <v>2524703.819</v>
      </c>
      <c r="E37" s="22">
        <f>E12*(1-Assumptions!$B29)</f>
        <v>2562700.612</v>
      </c>
      <c r="F37" s="22">
        <f>F12*(1-Assumptions!$B29)</f>
        <v>2601269.256</v>
      </c>
      <c r="G37" s="22">
        <f>G12*(1-Assumptions!$B29)</f>
        <v>2640418.358</v>
      </c>
      <c r="H37" s="22">
        <f>H12*(1-Assumptions!$B29)</f>
        <v>2680156.654</v>
      </c>
      <c r="I37" s="22">
        <f>I12*(1-Assumptions!$B29)</f>
        <v>2720493.012</v>
      </c>
      <c r="J37" s="22">
        <f>J12*(1-Assumptions!$B29)</f>
        <v>2761436.432</v>
      </c>
      <c r="K37" s="22">
        <f>K12*(1-Assumptions!$B29)</f>
        <v>2802996.05</v>
      </c>
      <c r="L37" s="22">
        <f>L12*(1-Assumptions!$B29)</f>
        <v>2845181.141</v>
      </c>
      <c r="M37" s="22">
        <f>M12*(1-Assumptions!$B29)</f>
        <v>2888001.117</v>
      </c>
    </row>
    <row r="38">
      <c r="A38" s="2" t="str">
        <f t="shared" si="4"/>
        <v>OnePlus</v>
      </c>
      <c r="B38" s="22">
        <f>B13*(1-Assumptions!$B30)</f>
        <v>670320</v>
      </c>
      <c r="C38" s="22">
        <f>C13*(1-Assumptions!$B30)</f>
        <v>680408.316</v>
      </c>
      <c r="D38" s="22">
        <f>D13*(1-Assumptions!$B30)</f>
        <v>690648.4612</v>
      </c>
      <c r="E38" s="22">
        <f>E13*(1-Assumptions!$B30)</f>
        <v>701042.7205</v>
      </c>
      <c r="F38" s="22">
        <f>F13*(1-Assumptions!$B30)</f>
        <v>711593.4134</v>
      </c>
      <c r="G38" s="22">
        <f>G13*(1-Assumptions!$B30)</f>
        <v>722302.8943</v>
      </c>
      <c r="H38" s="22">
        <f>H13*(1-Assumptions!$B30)</f>
        <v>733173.5529</v>
      </c>
      <c r="I38" s="22">
        <f>I13*(1-Assumptions!$B30)</f>
        <v>744207.8148</v>
      </c>
      <c r="J38" s="22">
        <f>J13*(1-Assumptions!$B30)</f>
        <v>755408.1425</v>
      </c>
      <c r="K38" s="22">
        <f>K13*(1-Assumptions!$B30)</f>
        <v>766777.035</v>
      </c>
      <c r="L38" s="22">
        <f>L13*(1-Assumptions!$B30)</f>
        <v>778317.0294</v>
      </c>
      <c r="M38" s="22">
        <f>M13*(1-Assumptions!$B30)</f>
        <v>790030.7007</v>
      </c>
    </row>
    <row r="39">
      <c r="A39" s="2" t="str">
        <f t="shared" si="4"/>
        <v>Oppo</v>
      </c>
      <c r="B39" s="22">
        <f>B14*(1-Assumptions!$B31)</f>
        <v>1228920</v>
      </c>
      <c r="C39" s="22">
        <f>C14*(1-Assumptions!$B31)</f>
        <v>1247415.246</v>
      </c>
      <c r="D39" s="22">
        <f>D14*(1-Assumptions!$B31)</f>
        <v>1266188.845</v>
      </c>
      <c r="E39" s="22">
        <f>E14*(1-Assumptions!$B31)</f>
        <v>1285244.988</v>
      </c>
      <c r="F39" s="22">
        <f>F14*(1-Assumptions!$B31)</f>
        <v>1304587.925</v>
      </c>
      <c r="G39" s="22">
        <f>G14*(1-Assumptions!$B31)</f>
        <v>1324221.973</v>
      </c>
      <c r="H39" s="22">
        <f>H14*(1-Assumptions!$B31)</f>
        <v>1344151.514</v>
      </c>
      <c r="I39" s="22">
        <f>I14*(1-Assumptions!$B31)</f>
        <v>1364380.994</v>
      </c>
      <c r="J39" s="22">
        <f>J14*(1-Assumptions!$B31)</f>
        <v>1384914.928</v>
      </c>
      <c r="K39" s="22">
        <f>K14*(1-Assumptions!$B31)</f>
        <v>1405757.897</v>
      </c>
      <c r="L39" s="22">
        <f>L14*(1-Assumptions!$B31)</f>
        <v>1426914.554</v>
      </c>
      <c r="M39" s="22">
        <f>M14*(1-Assumptions!$B31)</f>
        <v>1448389.618</v>
      </c>
    </row>
    <row r="40">
      <c r="A40" s="2" t="str">
        <f t="shared" si="4"/>
        <v>Others</v>
      </c>
      <c r="B40" s="22">
        <f>B15*(1-Assumptions!$B32)</f>
        <v>737352</v>
      </c>
      <c r="C40" s="22">
        <f>C15*(1-Assumptions!$B32)</f>
        <v>748449.1476</v>
      </c>
      <c r="D40" s="22">
        <f>D15*(1-Assumptions!$B32)</f>
        <v>759713.3073</v>
      </c>
      <c r="E40" s="22">
        <f>E15*(1-Assumptions!$B32)</f>
        <v>771146.9925</v>
      </c>
      <c r="F40" s="22">
        <f>F15*(1-Assumptions!$B32)</f>
        <v>782752.7548</v>
      </c>
      <c r="G40" s="22">
        <f>G15*(1-Assumptions!$B32)</f>
        <v>794533.1837</v>
      </c>
      <c r="H40" s="22">
        <f>H15*(1-Assumptions!$B32)</f>
        <v>806490.9082</v>
      </c>
      <c r="I40" s="22">
        <f>I15*(1-Assumptions!$B32)</f>
        <v>818628.5963</v>
      </c>
      <c r="J40" s="22">
        <f>J15*(1-Assumptions!$B32)</f>
        <v>830948.9567</v>
      </c>
      <c r="K40" s="22">
        <f>K15*(1-Assumptions!$B32)</f>
        <v>843454.7385</v>
      </c>
      <c r="L40" s="22">
        <f>L15*(1-Assumptions!$B32)</f>
        <v>856148.7323</v>
      </c>
      <c r="M40" s="22">
        <f>M15*(1-Assumptions!$B32)</f>
        <v>869033.7707</v>
      </c>
    </row>
    <row r="41">
      <c r="A41" s="10" t="s">
        <v>54</v>
      </c>
      <c r="B41" s="22">
        <f t="shared" ref="B41:M41" si="5">SUM(B35:B40)</f>
        <v>8494444</v>
      </c>
      <c r="C41" s="22">
        <f t="shared" si="5"/>
        <v>8622285.382</v>
      </c>
      <c r="D41" s="22">
        <f t="shared" si="5"/>
        <v>8752050.777</v>
      </c>
      <c r="E41" s="22">
        <f t="shared" si="5"/>
        <v>8883769.141</v>
      </c>
      <c r="F41" s="22">
        <f t="shared" si="5"/>
        <v>9017469.867</v>
      </c>
      <c r="G41" s="22">
        <f t="shared" si="5"/>
        <v>9153182.788</v>
      </c>
      <c r="H41" s="22">
        <f t="shared" si="5"/>
        <v>9290938.189</v>
      </c>
      <c r="I41" s="22">
        <f t="shared" si="5"/>
        <v>9430766.809</v>
      </c>
      <c r="J41" s="22">
        <f t="shared" si="5"/>
        <v>9572699.85</v>
      </c>
      <c r="K41" s="22">
        <f t="shared" si="5"/>
        <v>9716768.982</v>
      </c>
      <c r="L41" s="22">
        <f t="shared" si="5"/>
        <v>9863006.356</v>
      </c>
      <c r="M41" s="22">
        <f t="shared" si="5"/>
        <v>10011444.6</v>
      </c>
    </row>
    <row r="42">
      <c r="A42" s="2"/>
    </row>
    <row r="43">
      <c r="A43" s="10" t="s">
        <v>15</v>
      </c>
    </row>
    <row r="44">
      <c r="A44" s="2" t="str">
        <f t="shared" ref="A44:A49" si="6">A35</f>
        <v>Apple</v>
      </c>
      <c r="B44" s="22">
        <f>B18*(1-Assumptions!$C27)</f>
        <v>25504.08</v>
      </c>
      <c r="C44" s="22">
        <f>C18*(1-Assumptions!$C27)</f>
        <v>26531.89442</v>
      </c>
      <c r="D44" s="22">
        <f>D18*(1-Assumptions!$C27)</f>
        <v>27601.12977</v>
      </c>
      <c r="E44" s="22">
        <f>E18*(1-Assumptions!$C27)</f>
        <v>28713.4553</v>
      </c>
      <c r="F44" s="22">
        <f>F18*(1-Assumptions!$C27)</f>
        <v>29870.60755</v>
      </c>
      <c r="G44" s="22">
        <f>G18*(1-Assumptions!$C27)</f>
        <v>31074.39303</v>
      </c>
      <c r="H44" s="22">
        <f>H18*(1-Assumptions!$C27)</f>
        <v>32326.69107</v>
      </c>
      <c r="I44" s="22">
        <f>I18*(1-Assumptions!$C27)</f>
        <v>33629.45672</v>
      </c>
      <c r="J44" s="22">
        <f>J18*(1-Assumptions!$C27)</f>
        <v>34984.72383</v>
      </c>
      <c r="K44" s="22">
        <f>K18*(1-Assumptions!$C27)</f>
        <v>36394.6082</v>
      </c>
      <c r="L44" s="22">
        <f>L18*(1-Assumptions!$C27)</f>
        <v>37861.31091</v>
      </c>
      <c r="M44" s="22">
        <f>M18*(1-Assumptions!$C27)</f>
        <v>39387.12174</v>
      </c>
    </row>
    <row r="45">
      <c r="A45" s="2" t="str">
        <f t="shared" si="6"/>
        <v>Samsung</v>
      </c>
      <c r="B45" s="22">
        <f>B19*(1-Assumptions!$C28)</f>
        <v>36240.6</v>
      </c>
      <c r="C45" s="22">
        <f>C19*(1-Assumptions!$C28)</f>
        <v>37701.09618</v>
      </c>
      <c r="D45" s="22">
        <f>D19*(1-Assumptions!$C28)</f>
        <v>39220.45036</v>
      </c>
      <c r="E45" s="22">
        <f>E19*(1-Assumptions!$C28)</f>
        <v>40801.03451</v>
      </c>
      <c r="F45" s="22">
        <f>F19*(1-Assumptions!$C28)</f>
        <v>42445.3162</v>
      </c>
      <c r="G45" s="22">
        <f>G19*(1-Assumptions!$C28)</f>
        <v>44155.86244</v>
      </c>
      <c r="H45" s="22">
        <f>H19*(1-Assumptions!$C28)</f>
        <v>45935.34369</v>
      </c>
      <c r="I45" s="22">
        <f>I19*(1-Assumptions!$C28)</f>
        <v>47786.53805</v>
      </c>
      <c r="J45" s="22">
        <f>J19*(1-Assumptions!$C28)</f>
        <v>49712.33553</v>
      </c>
      <c r="K45" s="22">
        <f>K19*(1-Assumptions!$C28)</f>
        <v>51715.74265</v>
      </c>
      <c r="L45" s="22">
        <f>L19*(1-Assumptions!$C28)</f>
        <v>53799.88708</v>
      </c>
      <c r="M45" s="22">
        <f>M19*(1-Assumptions!$C28)</f>
        <v>55968.02253</v>
      </c>
    </row>
    <row r="46">
      <c r="A46" s="2" t="str">
        <f t="shared" si="6"/>
        <v>Mi</v>
      </c>
      <c r="B46" s="22">
        <f>B20*(1-Assumptions!$C29)</f>
        <v>102326.4</v>
      </c>
      <c r="C46" s="22">
        <f>C20*(1-Assumptions!$C29)</f>
        <v>106450.1539</v>
      </c>
      <c r="D46" s="22">
        <f>D20*(1-Assumptions!$C29)</f>
        <v>110740.0951</v>
      </c>
      <c r="E46" s="22">
        <f>E20*(1-Assumptions!$C29)</f>
        <v>115202.921</v>
      </c>
      <c r="F46" s="22">
        <f>F20*(1-Assumptions!$C29)</f>
        <v>119845.5987</v>
      </c>
      <c r="G46" s="22">
        <f>G20*(1-Assumptions!$C29)</f>
        <v>124675.3763</v>
      </c>
      <c r="H46" s="22">
        <f>H20*(1-Assumptions!$C29)</f>
        <v>129699.794</v>
      </c>
      <c r="I46" s="22">
        <f>I20*(1-Assumptions!$C29)</f>
        <v>134926.6957</v>
      </c>
      <c r="J46" s="22">
        <f>J20*(1-Assumptions!$C29)</f>
        <v>140364.2415</v>
      </c>
      <c r="K46" s="22">
        <f>K20*(1-Assumptions!$C29)</f>
        <v>146020.9204</v>
      </c>
      <c r="L46" s="22">
        <f>L20*(1-Assumptions!$C29)</f>
        <v>151905.5635</v>
      </c>
      <c r="M46" s="22">
        <f>M20*(1-Assumptions!$C29)</f>
        <v>158027.3577</v>
      </c>
    </row>
    <row r="47">
      <c r="A47" s="2" t="str">
        <f t="shared" si="6"/>
        <v>OnePlus</v>
      </c>
      <c r="B47" s="22">
        <f>B21*(1-Assumptions!$C30)</f>
        <v>0</v>
      </c>
      <c r="C47" s="22">
        <f>C21*(1-Assumptions!$C30)</f>
        <v>0</v>
      </c>
      <c r="D47" s="22">
        <f>D21*(1-Assumptions!$C30)</f>
        <v>0</v>
      </c>
      <c r="E47" s="22">
        <f>E21*(1-Assumptions!$C30)</f>
        <v>0</v>
      </c>
      <c r="F47" s="22">
        <f>F21*(1-Assumptions!$C30)</f>
        <v>0</v>
      </c>
      <c r="G47" s="22">
        <f>G21*(1-Assumptions!$C30)</f>
        <v>0</v>
      </c>
      <c r="H47" s="22">
        <f>H21*(1-Assumptions!$C30)</f>
        <v>0</v>
      </c>
      <c r="I47" s="22">
        <f>I21*(1-Assumptions!$C30)</f>
        <v>0</v>
      </c>
      <c r="J47" s="22">
        <f>J21*(1-Assumptions!$C30)</f>
        <v>0</v>
      </c>
      <c r="K47" s="22">
        <f>K21*(1-Assumptions!$C30)</f>
        <v>0</v>
      </c>
      <c r="L47" s="22">
        <f>L21*(1-Assumptions!$C30)</f>
        <v>0</v>
      </c>
      <c r="M47" s="22">
        <f>M21*(1-Assumptions!$C30)</f>
        <v>0</v>
      </c>
    </row>
    <row r="48">
      <c r="A48" s="2" t="str">
        <f t="shared" si="6"/>
        <v>Oppo</v>
      </c>
      <c r="B48" s="22">
        <f>B22*(1-Assumptions!$C31)</f>
        <v>0</v>
      </c>
      <c r="C48" s="22">
        <f>C22*(1-Assumptions!$C31)</f>
        <v>0</v>
      </c>
      <c r="D48" s="22">
        <f>D22*(1-Assumptions!$C31)</f>
        <v>0</v>
      </c>
      <c r="E48" s="22">
        <f>E22*(1-Assumptions!$C31)</f>
        <v>0</v>
      </c>
      <c r="F48" s="22">
        <f>F22*(1-Assumptions!$C31)</f>
        <v>0</v>
      </c>
      <c r="G48" s="22">
        <f>G22*(1-Assumptions!$C31)</f>
        <v>0</v>
      </c>
      <c r="H48" s="22">
        <f>H22*(1-Assumptions!$C31)</f>
        <v>0</v>
      </c>
      <c r="I48" s="22">
        <f>I22*(1-Assumptions!$C31)</f>
        <v>0</v>
      </c>
      <c r="J48" s="22">
        <f>J22*(1-Assumptions!$C31)</f>
        <v>0</v>
      </c>
      <c r="K48" s="22">
        <f>K22*(1-Assumptions!$C31)</f>
        <v>0</v>
      </c>
      <c r="L48" s="22">
        <f>L22*(1-Assumptions!$C31)</f>
        <v>0</v>
      </c>
      <c r="M48" s="22">
        <f>M22*(1-Assumptions!$C31)</f>
        <v>0</v>
      </c>
    </row>
    <row r="49">
      <c r="A49" s="2" t="str">
        <f t="shared" si="6"/>
        <v>Others</v>
      </c>
      <c r="B49" s="22">
        <f>B23*(1-Assumptions!$C32)</f>
        <v>169303.68</v>
      </c>
      <c r="C49" s="22">
        <f>C23*(1-Assumptions!$C32)</f>
        <v>176126.6183</v>
      </c>
      <c r="D49" s="22">
        <f>D23*(1-Assumptions!$C32)</f>
        <v>183224.521</v>
      </c>
      <c r="E49" s="22">
        <f>E23*(1-Assumptions!$C32)</f>
        <v>190608.4692</v>
      </c>
      <c r="F49" s="22">
        <f>F23*(1-Assumptions!$C32)</f>
        <v>198289.9905</v>
      </c>
      <c r="G49" s="22">
        <f>G23*(1-Assumptions!$C32)</f>
        <v>206281.0771</v>
      </c>
      <c r="H49" s="22">
        <f>H23*(1-Assumptions!$C32)</f>
        <v>214594.2046</v>
      </c>
      <c r="I49" s="22">
        <f>I23*(1-Assumptions!$C32)</f>
        <v>223242.351</v>
      </c>
      <c r="J49" s="22">
        <f>J23*(1-Assumptions!$C32)</f>
        <v>232239.0177</v>
      </c>
      <c r="K49" s="22">
        <f>K23*(1-Assumptions!$C32)</f>
        <v>241598.2502</v>
      </c>
      <c r="L49" s="22">
        <f>L23*(1-Assumptions!$C32)</f>
        <v>251334.6596</v>
      </c>
      <c r="M49" s="22">
        <f>M23*(1-Assumptions!$C32)</f>
        <v>261463.4464</v>
      </c>
    </row>
    <row r="50">
      <c r="A50" s="10" t="s">
        <v>55</v>
      </c>
      <c r="B50" s="22">
        <f t="shared" ref="B50:M50" si="7">SUM(B44:B49)</f>
        <v>333374.76</v>
      </c>
      <c r="C50" s="22">
        <f t="shared" si="7"/>
        <v>346809.7628</v>
      </c>
      <c r="D50" s="22">
        <f t="shared" si="7"/>
        <v>360786.1963</v>
      </c>
      <c r="E50" s="22">
        <f t="shared" si="7"/>
        <v>375325.88</v>
      </c>
      <c r="F50" s="22">
        <f t="shared" si="7"/>
        <v>390451.5129</v>
      </c>
      <c r="G50" s="22">
        <f t="shared" si="7"/>
        <v>406186.7089</v>
      </c>
      <c r="H50" s="22">
        <f t="shared" si="7"/>
        <v>422556.0333</v>
      </c>
      <c r="I50" s="22">
        <f t="shared" si="7"/>
        <v>439585.0414</v>
      </c>
      <c r="J50" s="22">
        <f t="shared" si="7"/>
        <v>457300.3186</v>
      </c>
      <c r="K50" s="22">
        <f t="shared" si="7"/>
        <v>475729.5214</v>
      </c>
      <c r="L50" s="22">
        <f t="shared" si="7"/>
        <v>494901.4211</v>
      </c>
      <c r="M50" s="22">
        <f t="shared" si="7"/>
        <v>514845.9484</v>
      </c>
    </row>
    <row r="51">
      <c r="A51" s="2"/>
    </row>
    <row r="52">
      <c r="A52" s="10" t="s">
        <v>16</v>
      </c>
    </row>
    <row r="53">
      <c r="A53" s="2" t="str">
        <f t="shared" ref="A53:A58" si="8">A44</f>
        <v>Apple</v>
      </c>
      <c r="B53" s="22">
        <f>B26*(1-Assumptions!$D27)</f>
        <v>43146</v>
      </c>
      <c r="C53" s="22">
        <f>C26*(1-Assumptions!$D27)</f>
        <v>44449.0092</v>
      </c>
      <c r="D53" s="22">
        <f>D26*(1-Assumptions!$D27)</f>
        <v>45791.36928</v>
      </c>
      <c r="E53" s="22">
        <f>E26*(1-Assumptions!$D27)</f>
        <v>47174.26863</v>
      </c>
      <c r="F53" s="22">
        <f>F26*(1-Assumptions!$D27)</f>
        <v>48598.93154</v>
      </c>
      <c r="G53" s="22">
        <f>G26*(1-Assumptions!$D27)</f>
        <v>50066.61928</v>
      </c>
      <c r="H53" s="22">
        <f>H26*(1-Assumptions!$D27)</f>
        <v>51578.63118</v>
      </c>
      <c r="I53" s="22">
        <f>I26*(1-Assumptions!$D27)</f>
        <v>53136.30584</v>
      </c>
      <c r="J53" s="22">
        <f>J26*(1-Assumptions!$D27)</f>
        <v>54741.02228</v>
      </c>
      <c r="K53" s="22">
        <f>K26*(1-Assumptions!$D27)</f>
        <v>56394.20115</v>
      </c>
      <c r="L53" s="22">
        <f>L26*(1-Assumptions!$D27)</f>
        <v>58097.30602</v>
      </c>
      <c r="M53" s="22">
        <f>M26*(1-Assumptions!$D27)</f>
        <v>59851.84466</v>
      </c>
    </row>
    <row r="54">
      <c r="A54" s="2" t="str">
        <f t="shared" si="8"/>
        <v>Samsung</v>
      </c>
      <c r="B54" s="22">
        <f>B27*(1-Assumptions!$D28)</f>
        <v>0</v>
      </c>
      <c r="C54" s="22">
        <f>C27*(1-Assumptions!$D28)</f>
        <v>0</v>
      </c>
      <c r="D54" s="22">
        <f>D27*(1-Assumptions!$D28)</f>
        <v>0</v>
      </c>
      <c r="E54" s="22">
        <f>E27*(1-Assumptions!$D28)</f>
        <v>0</v>
      </c>
      <c r="F54" s="22">
        <f>F27*(1-Assumptions!$D28)</f>
        <v>0</v>
      </c>
      <c r="G54" s="22">
        <f>G27*(1-Assumptions!$D28)</f>
        <v>0</v>
      </c>
      <c r="H54" s="22">
        <f>H27*(1-Assumptions!$D28)</f>
        <v>0</v>
      </c>
      <c r="I54" s="22">
        <f>I27*(1-Assumptions!$D28)</f>
        <v>0</v>
      </c>
      <c r="J54" s="22">
        <f>J27*(1-Assumptions!$D28)</f>
        <v>0</v>
      </c>
      <c r="K54" s="22">
        <f>K27*(1-Assumptions!$D28)</f>
        <v>0</v>
      </c>
      <c r="L54" s="22">
        <f>L27*(1-Assumptions!$D28)</f>
        <v>0</v>
      </c>
      <c r="M54" s="22">
        <f>M27*(1-Assumptions!$D28)</f>
        <v>0</v>
      </c>
    </row>
    <row r="55">
      <c r="A55" s="2" t="str">
        <f t="shared" si="8"/>
        <v>Mi</v>
      </c>
      <c r="B55" s="22">
        <f>B28*(1-Assumptions!$D29)</f>
        <v>67564.8</v>
      </c>
      <c r="C55" s="22">
        <f>C28*(1-Assumptions!$D29)</f>
        <v>69605.25696</v>
      </c>
      <c r="D55" s="22">
        <f>D28*(1-Assumptions!$D29)</f>
        <v>71707.33572</v>
      </c>
      <c r="E55" s="22">
        <f>E28*(1-Assumptions!$D29)</f>
        <v>73872.89726</v>
      </c>
      <c r="F55" s="22">
        <f>F28*(1-Assumptions!$D29)</f>
        <v>76103.85876</v>
      </c>
      <c r="G55" s="22">
        <f>G28*(1-Assumptions!$D29)</f>
        <v>78402.19529</v>
      </c>
      <c r="H55" s="22">
        <f>H28*(1-Assumptions!$D29)</f>
        <v>80769.94159</v>
      </c>
      <c r="I55" s="22">
        <f>I28*(1-Assumptions!$D29)</f>
        <v>83209.19382</v>
      </c>
      <c r="J55" s="22">
        <f>J28*(1-Assumptions!$D29)</f>
        <v>85722.11148</v>
      </c>
      <c r="K55" s="22">
        <f>K28*(1-Assumptions!$D29)</f>
        <v>88310.91924</v>
      </c>
      <c r="L55" s="22">
        <f>L28*(1-Assumptions!$D29)</f>
        <v>90977.90901</v>
      </c>
      <c r="M55" s="22">
        <f>M28*(1-Assumptions!$D29)</f>
        <v>93725.44186</v>
      </c>
    </row>
    <row r="56">
      <c r="A56" s="2" t="str">
        <f t="shared" si="8"/>
        <v>OnePlus</v>
      </c>
      <c r="B56" s="22">
        <f>B29*(1-Assumptions!$D30)</f>
        <v>32313.6</v>
      </c>
      <c r="C56" s="22">
        <f>C29*(1-Assumptions!$D30)</f>
        <v>33289.47072</v>
      </c>
      <c r="D56" s="22">
        <f>D29*(1-Assumptions!$D30)</f>
        <v>34294.81274</v>
      </c>
      <c r="E56" s="22">
        <f>E29*(1-Assumptions!$D30)</f>
        <v>35330.51608</v>
      </c>
      <c r="F56" s="22">
        <f>F29*(1-Assumptions!$D30)</f>
        <v>36397.49767</v>
      </c>
      <c r="G56" s="22">
        <f>G29*(1-Assumptions!$D30)</f>
        <v>37496.7021</v>
      </c>
      <c r="H56" s="22">
        <f>H29*(1-Assumptions!$D30)</f>
        <v>38629.1025</v>
      </c>
      <c r="I56" s="22">
        <f>I29*(1-Assumptions!$D30)</f>
        <v>39795.70139</v>
      </c>
      <c r="J56" s="22">
        <f>J29*(1-Assumptions!$D30)</f>
        <v>40997.53158</v>
      </c>
      <c r="K56" s="22">
        <f>K29*(1-Assumptions!$D30)</f>
        <v>42235.65703</v>
      </c>
      <c r="L56" s="22">
        <f>L29*(1-Assumptions!$D30)</f>
        <v>43511.17387</v>
      </c>
      <c r="M56" s="22">
        <f>M29*(1-Assumptions!$D30)</f>
        <v>44825.21132</v>
      </c>
    </row>
    <row r="57">
      <c r="A57" s="2" t="str">
        <f t="shared" si="8"/>
        <v>Oppo</v>
      </c>
      <c r="B57" s="22">
        <f>B30*(1-Assumptions!$D31)</f>
        <v>0</v>
      </c>
      <c r="C57" s="22">
        <f>C30*(1-Assumptions!$D31)</f>
        <v>0</v>
      </c>
      <c r="D57" s="22">
        <f>D30*(1-Assumptions!$D31)</f>
        <v>0</v>
      </c>
      <c r="E57" s="22">
        <f>E30*(1-Assumptions!$D31)</f>
        <v>0</v>
      </c>
      <c r="F57" s="22">
        <f>F30*(1-Assumptions!$D31)</f>
        <v>0</v>
      </c>
      <c r="G57" s="22">
        <f>G30*(1-Assumptions!$D31)</f>
        <v>0</v>
      </c>
      <c r="H57" s="22">
        <f>H30*(1-Assumptions!$D31)</f>
        <v>0</v>
      </c>
      <c r="I57" s="22">
        <f>I30*(1-Assumptions!$D31)</f>
        <v>0</v>
      </c>
      <c r="J57" s="22">
        <f>J30*(1-Assumptions!$D31)</f>
        <v>0</v>
      </c>
      <c r="K57" s="22">
        <f>K30*(1-Assumptions!$D31)</f>
        <v>0</v>
      </c>
      <c r="L57" s="22">
        <f>L30*(1-Assumptions!$D31)</f>
        <v>0</v>
      </c>
      <c r="M57" s="22">
        <f>M30*(1-Assumptions!$D31)</f>
        <v>0</v>
      </c>
    </row>
    <row r="58">
      <c r="A58" s="2" t="str">
        <f t="shared" si="8"/>
        <v>Others</v>
      </c>
      <c r="B58" s="22">
        <f>B31*(1-Assumptions!$D32)</f>
        <v>609552</v>
      </c>
      <c r="C58" s="22">
        <f>C31*(1-Assumptions!$D32)</f>
        <v>627960.4704</v>
      </c>
      <c r="D58" s="22">
        <f>D31*(1-Assumptions!$D32)</f>
        <v>646924.8766</v>
      </c>
      <c r="E58" s="22">
        <f>E31*(1-Assumptions!$D32)</f>
        <v>666462.0079</v>
      </c>
      <c r="F58" s="22">
        <f>F31*(1-Assumptions!$D32)</f>
        <v>686589.1605</v>
      </c>
      <c r="G58" s="22">
        <f>G31*(1-Assumptions!$D32)</f>
        <v>707324.1532</v>
      </c>
      <c r="H58" s="22">
        <f>H31*(1-Assumptions!$D32)</f>
        <v>728685.3426</v>
      </c>
      <c r="I58" s="22">
        <f>I31*(1-Assumptions!$D32)</f>
        <v>750691.6399</v>
      </c>
      <c r="J58" s="22">
        <f>J31*(1-Assumptions!$D32)</f>
        <v>773362.5275</v>
      </c>
      <c r="K58" s="22">
        <f>K31*(1-Assumptions!$D32)</f>
        <v>796718.0758</v>
      </c>
      <c r="L58" s="22">
        <f>L31*(1-Assumptions!$D32)</f>
        <v>820778.9617</v>
      </c>
      <c r="M58" s="22">
        <f>M31*(1-Assumptions!$D32)</f>
        <v>845566.4863</v>
      </c>
    </row>
    <row r="59">
      <c r="A59" s="10" t="s">
        <v>56</v>
      </c>
      <c r="B59" s="22">
        <f t="shared" ref="B59:M59" si="9">SUM(B53:B58)</f>
        <v>752576.4</v>
      </c>
      <c r="C59" s="22">
        <f t="shared" si="9"/>
        <v>775304.2073</v>
      </c>
      <c r="D59" s="22">
        <f t="shared" si="9"/>
        <v>798718.3943</v>
      </c>
      <c r="E59" s="22">
        <f t="shared" si="9"/>
        <v>822839.6898</v>
      </c>
      <c r="F59" s="22">
        <f t="shared" si="9"/>
        <v>847689.4485</v>
      </c>
      <c r="G59" s="22">
        <f t="shared" si="9"/>
        <v>873289.6698</v>
      </c>
      <c r="H59" s="22">
        <f t="shared" si="9"/>
        <v>899663.0179</v>
      </c>
      <c r="I59" s="22">
        <f t="shared" si="9"/>
        <v>926832.841</v>
      </c>
      <c r="J59" s="22">
        <f t="shared" si="9"/>
        <v>954823.1928</v>
      </c>
      <c r="K59" s="22">
        <f t="shared" si="9"/>
        <v>983658.8532</v>
      </c>
      <c r="L59" s="22">
        <f t="shared" si="9"/>
        <v>1013365.351</v>
      </c>
      <c r="M59" s="22">
        <f t="shared" si="9"/>
        <v>1043968.984</v>
      </c>
    </row>
    <row r="60">
      <c r="A60" s="2"/>
    </row>
    <row r="61">
      <c r="A61" s="10" t="s">
        <v>57</v>
      </c>
      <c r="B61" s="22">
        <f t="shared" ref="B61:M61" si="10">B41+B50+B59</f>
        <v>9580395.16</v>
      </c>
      <c r="C61" s="22">
        <f t="shared" si="10"/>
        <v>9744399.352</v>
      </c>
      <c r="D61" s="22">
        <f t="shared" si="10"/>
        <v>9911555.368</v>
      </c>
      <c r="E61" s="22">
        <f t="shared" si="10"/>
        <v>10081934.71</v>
      </c>
      <c r="F61" s="22">
        <f t="shared" si="10"/>
        <v>10255610.83</v>
      </c>
      <c r="G61" s="22">
        <f t="shared" si="10"/>
        <v>10432659.17</v>
      </c>
      <c r="H61" s="22">
        <f t="shared" si="10"/>
        <v>10613157.24</v>
      </c>
      <c r="I61" s="22">
        <f t="shared" si="10"/>
        <v>10797184.69</v>
      </c>
      <c r="J61" s="22">
        <f t="shared" si="10"/>
        <v>10984823.36</v>
      </c>
      <c r="K61" s="22">
        <f t="shared" si="10"/>
        <v>11176157.36</v>
      </c>
      <c r="L61" s="22">
        <f t="shared" si="10"/>
        <v>11371273.13</v>
      </c>
      <c r="M61" s="22">
        <f t="shared" si="10"/>
        <v>11570259.53</v>
      </c>
    </row>
    <row r="62">
      <c r="A62" s="2"/>
    </row>
    <row r="63">
      <c r="A63" s="10" t="s">
        <v>58</v>
      </c>
    </row>
    <row r="64">
      <c r="A64" s="2" t="s">
        <v>33</v>
      </c>
      <c r="B64" s="22">
        <f>Assumptions!$C35</f>
        <v>200000</v>
      </c>
      <c r="C64" s="22">
        <f>Assumptions!$C35</f>
        <v>200000</v>
      </c>
      <c r="D64" s="22">
        <f>Assumptions!$C35</f>
        <v>200000</v>
      </c>
      <c r="E64" s="22">
        <f>Assumptions!$C35</f>
        <v>200000</v>
      </c>
      <c r="F64" s="22">
        <f>Assumptions!$C35</f>
        <v>200000</v>
      </c>
      <c r="G64" s="22">
        <f>Assumptions!$C35</f>
        <v>200000</v>
      </c>
      <c r="H64" s="22">
        <f>Assumptions!$C35</f>
        <v>200000</v>
      </c>
      <c r="I64" s="22">
        <f>Assumptions!$C35</f>
        <v>200000</v>
      </c>
      <c r="J64" s="22">
        <f>Assumptions!$C35</f>
        <v>200000</v>
      </c>
      <c r="K64" s="22">
        <f>Assumptions!$C35</f>
        <v>200000</v>
      </c>
      <c r="L64" s="22">
        <f>Assumptions!$C35</f>
        <v>200000</v>
      </c>
      <c r="M64" s="22">
        <f>Assumptions!$C35</f>
        <v>200000</v>
      </c>
    </row>
    <row r="65">
      <c r="A65" s="2" t="s">
        <v>59</v>
      </c>
      <c r="B65" s="22">
        <f>Assumptions!$C36</f>
        <v>60000</v>
      </c>
      <c r="C65" s="22">
        <f>Assumptions!$C36</f>
        <v>60000</v>
      </c>
      <c r="D65" s="22">
        <f>Assumptions!$C36</f>
        <v>60000</v>
      </c>
      <c r="E65" s="22">
        <f>Assumptions!$C36</f>
        <v>60000</v>
      </c>
      <c r="F65" s="22">
        <f>Assumptions!$C36</f>
        <v>60000</v>
      </c>
      <c r="G65" s="22">
        <f>Assumptions!$C36</f>
        <v>60000</v>
      </c>
      <c r="H65" s="22">
        <f>Assumptions!$C36</f>
        <v>60000</v>
      </c>
      <c r="I65" s="22">
        <f>Assumptions!$C36</f>
        <v>60000</v>
      </c>
      <c r="J65" s="22">
        <f>Assumptions!$C36</f>
        <v>60000</v>
      </c>
      <c r="K65" s="22">
        <f>Assumptions!$C36</f>
        <v>60000</v>
      </c>
      <c r="L65" s="22">
        <f>Assumptions!$C36</f>
        <v>60000</v>
      </c>
      <c r="M65" s="22">
        <f>Assumptions!$C36</f>
        <v>60000</v>
      </c>
    </row>
    <row r="66">
      <c r="A66" s="2" t="s">
        <v>35</v>
      </c>
      <c r="B66" s="22">
        <f>Assumptions!$C37</f>
        <v>325000</v>
      </c>
      <c r="C66" s="22">
        <f>Assumptions!$C37</f>
        <v>325000</v>
      </c>
      <c r="D66" s="22">
        <f>Assumptions!$C37</f>
        <v>325000</v>
      </c>
      <c r="E66" s="22">
        <f>Assumptions!$C37</f>
        <v>325000</v>
      </c>
      <c r="F66" s="22">
        <f>Assumptions!$C37</f>
        <v>325000</v>
      </c>
      <c r="G66" s="22">
        <f>Assumptions!$C37</f>
        <v>325000</v>
      </c>
      <c r="H66" s="22">
        <f>Assumptions!$C37</f>
        <v>325000</v>
      </c>
      <c r="I66" s="22">
        <f>Assumptions!$C37</f>
        <v>325000</v>
      </c>
      <c r="J66" s="22">
        <f>Assumptions!$C37</f>
        <v>325000</v>
      </c>
      <c r="K66" s="22">
        <f>Assumptions!$C37</f>
        <v>325000</v>
      </c>
      <c r="L66" s="22">
        <f>Assumptions!$C37</f>
        <v>325000</v>
      </c>
      <c r="M66" s="22">
        <f>Assumptions!$C37</f>
        <v>325000</v>
      </c>
    </row>
    <row r="67">
      <c r="A67" s="2"/>
    </row>
    <row r="68">
      <c r="A68" s="10" t="s">
        <v>60</v>
      </c>
      <c r="B68" s="22">
        <f t="shared" ref="B68:M68" si="11">B61+B64+B65+B66</f>
        <v>10165395.16</v>
      </c>
      <c r="C68" s="22">
        <f t="shared" si="11"/>
        <v>10329399.35</v>
      </c>
      <c r="D68" s="22">
        <f t="shared" si="11"/>
        <v>10496555.37</v>
      </c>
      <c r="E68" s="22">
        <f t="shared" si="11"/>
        <v>10666934.71</v>
      </c>
      <c r="F68" s="22">
        <f t="shared" si="11"/>
        <v>10840610.83</v>
      </c>
      <c r="G68" s="22">
        <f t="shared" si="11"/>
        <v>11017659.17</v>
      </c>
      <c r="H68" s="22">
        <f t="shared" si="11"/>
        <v>11198157.24</v>
      </c>
      <c r="I68" s="22">
        <f t="shared" si="11"/>
        <v>11382184.69</v>
      </c>
      <c r="J68" s="22">
        <f t="shared" si="11"/>
        <v>11569823.36</v>
      </c>
      <c r="K68" s="22">
        <f t="shared" si="11"/>
        <v>11761157.36</v>
      </c>
      <c r="L68" s="22">
        <f t="shared" si="11"/>
        <v>11956273.13</v>
      </c>
      <c r="M68" s="22">
        <f t="shared" si="11"/>
        <v>12155259.53</v>
      </c>
    </row>
    <row r="69">
      <c r="A69" s="2"/>
    </row>
    <row r="70">
      <c r="A70" s="10" t="s">
        <v>61</v>
      </c>
      <c r="B70" s="22">
        <f t="shared" ref="B70:M70" si="12">B6-B68</f>
        <v>450204.84</v>
      </c>
      <c r="C70" s="22">
        <f t="shared" si="12"/>
        <v>469660.0277</v>
      </c>
      <c r="D70" s="22">
        <f t="shared" si="12"/>
        <v>489538.8805</v>
      </c>
      <c r="E70" s="22">
        <f t="shared" si="12"/>
        <v>509852.2839</v>
      </c>
      <c r="F70" s="22">
        <f t="shared" si="12"/>
        <v>530611.446</v>
      </c>
      <c r="G70" s="22">
        <f t="shared" si="12"/>
        <v>551827.9079</v>
      </c>
      <c r="H70" s="22">
        <f t="shared" si="12"/>
        <v>573513.5545</v>
      </c>
      <c r="I70" s="22">
        <f t="shared" si="12"/>
        <v>595680.6261</v>
      </c>
      <c r="J70" s="22">
        <f t="shared" si="12"/>
        <v>618341.7298</v>
      </c>
      <c r="K70" s="22">
        <f t="shared" si="12"/>
        <v>641509.8518</v>
      </c>
      <c r="L70" s="22">
        <f t="shared" si="12"/>
        <v>665198.3699</v>
      </c>
      <c r="M70" s="22">
        <f t="shared" si="12"/>
        <v>689421.0663</v>
      </c>
    </row>
    <row r="71">
      <c r="A71"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1">
      <c r="A1" s="18"/>
      <c r="B1" s="26" t="s">
        <v>36</v>
      </c>
      <c r="C1" s="26" t="s">
        <v>37</v>
      </c>
      <c r="D1" s="26" t="s">
        <v>38</v>
      </c>
      <c r="E1" s="26" t="s">
        <v>39</v>
      </c>
      <c r="F1" s="26" t="s">
        <v>40</v>
      </c>
      <c r="G1" s="26" t="s">
        <v>41</v>
      </c>
      <c r="H1" s="26" t="s">
        <v>42</v>
      </c>
      <c r="I1" s="26" t="s">
        <v>43</v>
      </c>
      <c r="J1" s="26" t="s">
        <v>44</v>
      </c>
      <c r="K1" s="26" t="s">
        <v>45</v>
      </c>
      <c r="L1" s="26" t="s">
        <v>46</v>
      </c>
      <c r="M1" s="26" t="s">
        <v>47</v>
      </c>
    </row>
    <row r="2">
      <c r="A2" s="10" t="s">
        <v>50</v>
      </c>
    </row>
    <row r="3">
      <c r="A3" s="2" t="s">
        <v>49</v>
      </c>
      <c r="B3" s="22">
        <f>'Calcs-1'!B12*'Calcs-1'!B26</f>
        <v>4440000</v>
      </c>
      <c r="C3" s="22">
        <f>'Calcs-1'!C12*'Calcs-1'!C26</f>
        <v>4506822</v>
      </c>
      <c r="D3" s="22">
        <f>'Calcs-1'!D12*'Calcs-1'!D26</f>
        <v>4574649.671</v>
      </c>
      <c r="E3" s="22">
        <f>'Calcs-1'!E12*'Calcs-1'!E26</f>
        <v>4643498.149</v>
      </c>
      <c r="F3" s="22">
        <f>'Calcs-1'!F12*'Calcs-1'!F26</f>
        <v>4713382.796</v>
      </c>
      <c r="G3" s="22">
        <f>'Calcs-1'!G12*'Calcs-1'!G26</f>
        <v>4784319.207</v>
      </c>
      <c r="H3" s="22">
        <f>'Calcs-1'!H12*'Calcs-1'!H26</f>
        <v>4856323.211</v>
      </c>
      <c r="I3" s="22">
        <f>'Calcs-1'!I12*'Calcs-1'!I26</f>
        <v>4929410.875</v>
      </c>
      <c r="J3" s="22">
        <f>'Calcs-1'!J12*'Calcs-1'!J26</f>
        <v>5003598.509</v>
      </c>
      <c r="K3" s="22">
        <f>'Calcs-1'!K12*'Calcs-1'!K26</f>
        <v>5078902.666</v>
      </c>
      <c r="L3" s="22">
        <f>'Calcs-1'!L12*'Calcs-1'!L26</f>
        <v>5155340.152</v>
      </c>
      <c r="M3" s="22">
        <f>'Calcs-1'!M12*'Calcs-1'!M26</f>
        <v>5232928.021</v>
      </c>
    </row>
    <row r="4">
      <c r="A4" s="2" t="s">
        <v>15</v>
      </c>
      <c r="B4" s="22">
        <f>'Calcs-1'!B13*'Calcs-1'!B27</f>
        <v>82800</v>
      </c>
      <c r="C4" s="22">
        <f>'Calcs-1'!C13*'Calcs-1'!C27</f>
        <v>84046.14</v>
      </c>
      <c r="D4" s="22">
        <f>'Calcs-1'!D13*'Calcs-1'!D27</f>
        <v>85311.03441</v>
      </c>
      <c r="E4" s="22">
        <f>'Calcs-1'!E13*'Calcs-1'!E27</f>
        <v>86594.96547</v>
      </c>
      <c r="F4" s="22">
        <f>'Calcs-1'!F13*'Calcs-1'!F27</f>
        <v>87898.21971</v>
      </c>
      <c r="G4" s="22">
        <f>'Calcs-1'!G13*'Calcs-1'!G27</f>
        <v>89221.08791</v>
      </c>
      <c r="H4" s="22">
        <f>'Calcs-1'!H13*'Calcs-1'!H27</f>
        <v>90563.86528</v>
      </c>
      <c r="I4" s="22">
        <f>'Calcs-1'!I13*'Calcs-1'!I27</f>
        <v>91926.85146</v>
      </c>
      <c r="J4" s="22">
        <f>'Calcs-1'!J13*'Calcs-1'!J27</f>
        <v>93310.35057</v>
      </c>
      <c r="K4" s="22">
        <f>'Calcs-1'!K13*'Calcs-1'!K27</f>
        <v>94714.67135</v>
      </c>
      <c r="L4" s="22">
        <f>'Calcs-1'!L13*'Calcs-1'!L27</f>
        <v>96140.12715</v>
      </c>
      <c r="M4" s="22">
        <f>'Calcs-1'!M13*'Calcs-1'!M27</f>
        <v>97587.03607</v>
      </c>
    </row>
    <row r="5">
      <c r="A5" s="2" t="s">
        <v>16</v>
      </c>
      <c r="B5" s="22">
        <f>'Calcs-1'!B14*'Calcs-1'!B28</f>
        <v>333000</v>
      </c>
      <c r="C5" s="22">
        <f>'Calcs-1'!C14*'Calcs-1'!C28</f>
        <v>338011.65</v>
      </c>
      <c r="D5" s="22">
        <f>'Calcs-1'!D14*'Calcs-1'!D28</f>
        <v>343098.7253</v>
      </c>
      <c r="E5" s="22">
        <f>'Calcs-1'!E14*'Calcs-1'!E28</f>
        <v>348262.3611</v>
      </c>
      <c r="F5" s="22">
        <f>'Calcs-1'!F14*'Calcs-1'!F28</f>
        <v>353503.7097</v>
      </c>
      <c r="G5" s="22">
        <f>'Calcs-1'!G14*'Calcs-1'!G28</f>
        <v>358823.9405</v>
      </c>
      <c r="H5" s="22">
        <f>'Calcs-1'!H14*'Calcs-1'!H28</f>
        <v>364224.2408</v>
      </c>
      <c r="I5" s="22">
        <f>'Calcs-1'!I14*'Calcs-1'!I28</f>
        <v>369705.8156</v>
      </c>
      <c r="J5" s="22">
        <f>'Calcs-1'!J14*'Calcs-1'!J28</f>
        <v>375269.8882</v>
      </c>
      <c r="K5" s="22">
        <f>'Calcs-1'!K14*'Calcs-1'!K28</f>
        <v>380917.7</v>
      </c>
      <c r="L5" s="22">
        <f>'Calcs-1'!L14*'Calcs-1'!L28</f>
        <v>386650.5114</v>
      </c>
      <c r="M5" s="22">
        <f>'Calcs-1'!M14*'Calcs-1'!M28</f>
        <v>392469.6016</v>
      </c>
    </row>
    <row r="6">
      <c r="A6" s="10" t="s">
        <v>51</v>
      </c>
      <c r="B6" s="22">
        <f t="shared" ref="B6:M6" si="1">SUM(B3:B5)</f>
        <v>4855800</v>
      </c>
      <c r="C6" s="22">
        <f t="shared" si="1"/>
        <v>4928879.79</v>
      </c>
      <c r="D6" s="22">
        <f t="shared" si="1"/>
        <v>5003059.431</v>
      </c>
      <c r="E6" s="22">
        <f t="shared" si="1"/>
        <v>5078355.475</v>
      </c>
      <c r="F6" s="22">
        <f t="shared" si="1"/>
        <v>5154784.725</v>
      </c>
      <c r="G6" s="22">
        <f t="shared" si="1"/>
        <v>5232364.235</v>
      </c>
      <c r="H6" s="22">
        <f t="shared" si="1"/>
        <v>5311111.317</v>
      </c>
      <c r="I6" s="22">
        <f t="shared" si="1"/>
        <v>5391043.542</v>
      </c>
      <c r="J6" s="22">
        <f t="shared" si="1"/>
        <v>5472178.748</v>
      </c>
      <c r="K6" s="22">
        <f t="shared" si="1"/>
        <v>5554535.038</v>
      </c>
      <c r="L6" s="22">
        <f t="shared" si="1"/>
        <v>5638130.79</v>
      </c>
      <c r="M6" s="22">
        <f t="shared" si="1"/>
        <v>5722984.659</v>
      </c>
    </row>
    <row r="7">
      <c r="A7" s="2"/>
    </row>
    <row r="8">
      <c r="A8" s="24" t="s">
        <v>52</v>
      </c>
    </row>
    <row r="9">
      <c r="A9" s="10" t="s">
        <v>14</v>
      </c>
    </row>
    <row r="10">
      <c r="A10" s="2" t="str">
        <f>Assumptions!A27</f>
        <v>Apple</v>
      </c>
      <c r="B10" s="22">
        <f>B$3*Assumptions!$B19</f>
        <v>444000</v>
      </c>
      <c r="C10" s="22">
        <f>C$3*Assumptions!$B19</f>
        <v>450682.2</v>
      </c>
      <c r="D10" s="22">
        <f>D$3*Assumptions!$B19</f>
        <v>457464.9671</v>
      </c>
      <c r="E10" s="22">
        <f>E$3*Assumptions!$B19</f>
        <v>464349.8149</v>
      </c>
      <c r="F10" s="22">
        <f>F$3*Assumptions!$B19</f>
        <v>471338.2796</v>
      </c>
      <c r="G10" s="22">
        <f>G$3*Assumptions!$B19</f>
        <v>478431.9207</v>
      </c>
      <c r="H10" s="22">
        <f>H$3*Assumptions!$B19</f>
        <v>485632.3211</v>
      </c>
      <c r="I10" s="22">
        <f>I$3*Assumptions!$B19</f>
        <v>492941.0875</v>
      </c>
      <c r="J10" s="22">
        <f>J$3*Assumptions!$B19</f>
        <v>500359.8509</v>
      </c>
      <c r="K10" s="22">
        <f>K$3*Assumptions!$B19</f>
        <v>507890.2666</v>
      </c>
      <c r="L10" s="22">
        <f>L$3*Assumptions!$B19</f>
        <v>515534.0152</v>
      </c>
      <c r="M10" s="22">
        <f>M$3*Assumptions!$B19</f>
        <v>523292.8021</v>
      </c>
    </row>
    <row r="11">
      <c r="A11" s="2" t="str">
        <f>Assumptions!A28</f>
        <v>Samsung</v>
      </c>
      <c r="B11" s="22">
        <f>B$3*Assumptions!$B20</f>
        <v>1332000</v>
      </c>
      <c r="C11" s="22">
        <f>C$3*Assumptions!$B20</f>
        <v>1352046.6</v>
      </c>
      <c r="D11" s="22">
        <f>D$3*Assumptions!$B20</f>
        <v>1372394.901</v>
      </c>
      <c r="E11" s="22">
        <f>E$3*Assumptions!$B20</f>
        <v>1393049.445</v>
      </c>
      <c r="F11" s="22">
        <f>F$3*Assumptions!$B20</f>
        <v>1414014.839</v>
      </c>
      <c r="G11" s="22">
        <f>G$3*Assumptions!$B20</f>
        <v>1435295.762</v>
      </c>
      <c r="H11" s="22">
        <f>H$3*Assumptions!$B20</f>
        <v>1456896.963</v>
      </c>
      <c r="I11" s="22">
        <f>I$3*Assumptions!$B20</f>
        <v>1478823.263</v>
      </c>
      <c r="J11" s="22">
        <f>J$3*Assumptions!$B20</f>
        <v>1501079.553</v>
      </c>
      <c r="K11" s="22">
        <f>K$3*Assumptions!$B20</f>
        <v>1523670.8</v>
      </c>
      <c r="L11" s="22">
        <f>L$3*Assumptions!$B20</f>
        <v>1546602.045</v>
      </c>
      <c r="M11" s="22">
        <f>M$3*Assumptions!$B20</f>
        <v>1569878.406</v>
      </c>
    </row>
    <row r="12">
      <c r="A12" s="2" t="str">
        <f>Assumptions!A29</f>
        <v>Mi</v>
      </c>
      <c r="B12" s="22">
        <f>B$3*Assumptions!$B21</f>
        <v>1243200</v>
      </c>
      <c r="C12" s="22">
        <f>C$3*Assumptions!$B21</f>
        <v>1261910.16</v>
      </c>
      <c r="D12" s="22">
        <f>D$3*Assumptions!$B21</f>
        <v>1280901.908</v>
      </c>
      <c r="E12" s="22">
        <f>E$3*Assumptions!$B21</f>
        <v>1300179.482</v>
      </c>
      <c r="F12" s="22">
        <f>F$3*Assumptions!$B21</f>
        <v>1319747.183</v>
      </c>
      <c r="G12" s="22">
        <f>G$3*Assumptions!$B21</f>
        <v>1339609.378</v>
      </c>
      <c r="H12" s="22">
        <f>H$3*Assumptions!$B21</f>
        <v>1359770.499</v>
      </c>
      <c r="I12" s="22">
        <f>I$3*Assumptions!$B21</f>
        <v>1380235.045</v>
      </c>
      <c r="J12" s="22">
        <f>J$3*Assumptions!$B21</f>
        <v>1401007.582</v>
      </c>
      <c r="K12" s="22">
        <f>K$3*Assumptions!$B21</f>
        <v>1422092.747</v>
      </c>
      <c r="L12" s="22">
        <f>L$3*Assumptions!$B21</f>
        <v>1443495.242</v>
      </c>
      <c r="M12" s="22">
        <f>M$3*Assumptions!$B21</f>
        <v>1465219.846</v>
      </c>
    </row>
    <row r="13">
      <c r="A13" s="2" t="str">
        <f>Assumptions!A30</f>
        <v>OnePlus</v>
      </c>
      <c r="B13" s="22">
        <f>B$3*Assumptions!$B22</f>
        <v>355200</v>
      </c>
      <c r="C13" s="22">
        <f>C$3*Assumptions!$B22</f>
        <v>360545.76</v>
      </c>
      <c r="D13" s="22">
        <f>D$3*Assumptions!$B22</f>
        <v>365971.9737</v>
      </c>
      <c r="E13" s="22">
        <f>E$3*Assumptions!$B22</f>
        <v>371479.8519</v>
      </c>
      <c r="F13" s="22">
        <f>F$3*Assumptions!$B22</f>
        <v>377070.6237</v>
      </c>
      <c r="G13" s="22">
        <f>G$3*Assumptions!$B22</f>
        <v>382745.5365</v>
      </c>
      <c r="H13" s="22">
        <f>H$3*Assumptions!$B22</f>
        <v>388505.8569</v>
      </c>
      <c r="I13" s="22">
        <f>I$3*Assumptions!$B22</f>
        <v>394352.87</v>
      </c>
      <c r="J13" s="22">
        <f>J$3*Assumptions!$B22</f>
        <v>400287.8807</v>
      </c>
      <c r="K13" s="22">
        <f>K$3*Assumptions!$B22</f>
        <v>406312.2133</v>
      </c>
      <c r="L13" s="22">
        <f>L$3*Assumptions!$B22</f>
        <v>412427.2121</v>
      </c>
      <c r="M13" s="22">
        <f>M$3*Assumptions!$B22</f>
        <v>418634.2417</v>
      </c>
    </row>
    <row r="14">
      <c r="A14" s="2" t="str">
        <f>Assumptions!A31</f>
        <v>Oppo</v>
      </c>
      <c r="B14" s="22">
        <f>B$3*Assumptions!$B23</f>
        <v>666000</v>
      </c>
      <c r="C14" s="22">
        <f>C$3*Assumptions!$B23</f>
        <v>676023.3</v>
      </c>
      <c r="D14" s="22">
        <f>D$3*Assumptions!$B23</f>
        <v>686197.4507</v>
      </c>
      <c r="E14" s="22">
        <f>E$3*Assumptions!$B23</f>
        <v>696524.7223</v>
      </c>
      <c r="F14" s="22">
        <f>F$3*Assumptions!$B23</f>
        <v>707007.4194</v>
      </c>
      <c r="G14" s="22">
        <f>G$3*Assumptions!$B23</f>
        <v>717647.881</v>
      </c>
      <c r="H14" s="22">
        <f>H$3*Assumptions!$B23</f>
        <v>728448.4816</v>
      </c>
      <c r="I14" s="22">
        <f>I$3*Assumptions!$B23</f>
        <v>739411.6313</v>
      </c>
      <c r="J14" s="22">
        <f>J$3*Assumptions!$B23</f>
        <v>750539.7763</v>
      </c>
      <c r="K14" s="22">
        <f>K$3*Assumptions!$B23</f>
        <v>761835.4</v>
      </c>
      <c r="L14" s="22">
        <f>L$3*Assumptions!$B23</f>
        <v>773301.0227</v>
      </c>
      <c r="M14" s="22">
        <f>M$3*Assumptions!$B23</f>
        <v>784939.2031</v>
      </c>
    </row>
    <row r="15">
      <c r="A15" s="2" t="str">
        <f>Assumptions!A32</f>
        <v>Others</v>
      </c>
      <c r="B15" s="22">
        <f>B$3*Assumptions!$B24</f>
        <v>399600</v>
      </c>
      <c r="C15" s="22">
        <f>C$3*Assumptions!$B24</f>
        <v>405613.98</v>
      </c>
      <c r="D15" s="22">
        <f>D$3*Assumptions!$B24</f>
        <v>411718.4704</v>
      </c>
      <c r="E15" s="22">
        <f>E$3*Assumptions!$B24</f>
        <v>417914.8334</v>
      </c>
      <c r="F15" s="22">
        <f>F$3*Assumptions!$B24</f>
        <v>424204.4516</v>
      </c>
      <c r="G15" s="22">
        <f>G$3*Assumptions!$B24</f>
        <v>430588.7286</v>
      </c>
      <c r="H15" s="22">
        <f>H$3*Assumptions!$B24</f>
        <v>437069.089</v>
      </c>
      <c r="I15" s="22">
        <f>I$3*Assumptions!$B24</f>
        <v>443646.9788</v>
      </c>
      <c r="J15" s="22">
        <f>J$3*Assumptions!$B24</f>
        <v>450323.8658</v>
      </c>
      <c r="K15" s="22">
        <f>K$3*Assumptions!$B24</f>
        <v>457101.24</v>
      </c>
      <c r="L15" s="22">
        <f>L$3*Assumptions!$B24</f>
        <v>463980.6136</v>
      </c>
      <c r="M15" s="22">
        <f>M$3*Assumptions!$B24</f>
        <v>470963.5219</v>
      </c>
    </row>
    <row r="16">
      <c r="A16" s="2"/>
    </row>
    <row r="17">
      <c r="A17" s="10" t="s">
        <v>15</v>
      </c>
    </row>
    <row r="18">
      <c r="A18" s="2" t="str">
        <f t="shared" ref="A18:A23" si="2">A10</f>
        <v>Apple</v>
      </c>
      <c r="B18" s="22">
        <f>B$4*Assumptions!$C19</f>
        <v>5796</v>
      </c>
      <c r="C18" s="22">
        <f>C$4*Assumptions!$C19</f>
        <v>5883.2298</v>
      </c>
      <c r="D18" s="22">
        <f>D$4*Assumptions!$C19</f>
        <v>5971.772408</v>
      </c>
      <c r="E18" s="22">
        <f>E$4*Assumptions!$C19</f>
        <v>6061.647583</v>
      </c>
      <c r="F18" s="22">
        <f>F$4*Assumptions!$C19</f>
        <v>6152.875379</v>
      </c>
      <c r="G18" s="22">
        <f>G$4*Assumptions!$C19</f>
        <v>6245.476154</v>
      </c>
      <c r="H18" s="22">
        <f>H$4*Assumptions!$C19</f>
        <v>6339.47057</v>
      </c>
      <c r="I18" s="22">
        <f>I$4*Assumptions!$C19</f>
        <v>6434.879602</v>
      </c>
      <c r="J18" s="22">
        <f>J$4*Assumptions!$C19</f>
        <v>6531.72454</v>
      </c>
      <c r="K18" s="22">
        <f>K$4*Assumptions!$C19</f>
        <v>6630.026994</v>
      </c>
      <c r="L18" s="22">
        <f>L$4*Assumptions!$C19</f>
        <v>6729.808901</v>
      </c>
      <c r="M18" s="22">
        <f>M$4*Assumptions!$C19</f>
        <v>6831.092525</v>
      </c>
    </row>
    <row r="19">
      <c r="A19" s="2" t="str">
        <f t="shared" si="2"/>
        <v>Samsung</v>
      </c>
      <c r="B19" s="22">
        <f>B$4*Assumptions!$C20</f>
        <v>9108</v>
      </c>
      <c r="C19" s="22">
        <f>C$4*Assumptions!$C20</f>
        <v>9245.0754</v>
      </c>
      <c r="D19" s="22">
        <f>D$4*Assumptions!$C20</f>
        <v>9384.213785</v>
      </c>
      <c r="E19" s="22">
        <f>E$4*Assumptions!$C20</f>
        <v>9525.446202</v>
      </c>
      <c r="F19" s="22">
        <f>F$4*Assumptions!$C20</f>
        <v>9668.804168</v>
      </c>
      <c r="G19" s="22">
        <f>G$4*Assumptions!$C20</f>
        <v>9814.31967</v>
      </c>
      <c r="H19" s="22">
        <f>H$4*Assumptions!$C20</f>
        <v>9962.025181</v>
      </c>
      <c r="I19" s="22">
        <f>I$4*Assumptions!$C20</f>
        <v>10111.95366</v>
      </c>
      <c r="J19" s="22">
        <f>J$4*Assumptions!$C20</f>
        <v>10264.13856</v>
      </c>
      <c r="K19" s="22">
        <f>K$4*Assumptions!$C20</f>
        <v>10418.61385</v>
      </c>
      <c r="L19" s="22">
        <f>L$4*Assumptions!$C20</f>
        <v>10575.41399</v>
      </c>
      <c r="M19" s="22">
        <f>M$4*Assumptions!$C20</f>
        <v>10734.57397</v>
      </c>
    </row>
    <row r="20">
      <c r="A20" s="2" t="str">
        <f t="shared" si="2"/>
        <v>Mi</v>
      </c>
      <c r="B20" s="22">
        <f>B$4*Assumptions!$C21</f>
        <v>24840</v>
      </c>
      <c r="C20" s="22">
        <f>C$4*Assumptions!$C21</f>
        <v>25213.842</v>
      </c>
      <c r="D20" s="22">
        <f>D$4*Assumptions!$C21</f>
        <v>25593.31032</v>
      </c>
      <c r="E20" s="22">
        <f>E$4*Assumptions!$C21</f>
        <v>25978.48964</v>
      </c>
      <c r="F20" s="22">
        <f>F$4*Assumptions!$C21</f>
        <v>26369.46591</v>
      </c>
      <c r="G20" s="22">
        <f>G$4*Assumptions!$C21</f>
        <v>26766.32637</v>
      </c>
      <c r="H20" s="22">
        <f>H$4*Assumptions!$C21</f>
        <v>27169.15959</v>
      </c>
      <c r="I20" s="22">
        <f>I$4*Assumptions!$C21</f>
        <v>27578.05544</v>
      </c>
      <c r="J20" s="22">
        <f>J$4*Assumptions!$C21</f>
        <v>27993.10517</v>
      </c>
      <c r="K20" s="22">
        <f>K$4*Assumptions!$C21</f>
        <v>28414.4014</v>
      </c>
      <c r="L20" s="22">
        <f>L$4*Assumptions!$C21</f>
        <v>28842.03815</v>
      </c>
      <c r="M20" s="22">
        <f>M$4*Assumptions!$C21</f>
        <v>29276.11082</v>
      </c>
    </row>
    <row r="21">
      <c r="A21" s="2" t="str">
        <f t="shared" si="2"/>
        <v>OnePlus</v>
      </c>
      <c r="B21" s="22">
        <f>B$4*Assumptions!$C22</f>
        <v>0</v>
      </c>
      <c r="C21" s="22">
        <f>C$4*Assumptions!$C22</f>
        <v>0</v>
      </c>
      <c r="D21" s="22">
        <f>D$4*Assumptions!$C22</f>
        <v>0</v>
      </c>
      <c r="E21" s="22">
        <f>E$4*Assumptions!$C22</f>
        <v>0</v>
      </c>
      <c r="F21" s="22">
        <f>F$4*Assumptions!$C22</f>
        <v>0</v>
      </c>
      <c r="G21" s="22">
        <f>G$4*Assumptions!$C22</f>
        <v>0</v>
      </c>
      <c r="H21" s="22">
        <f>H$4*Assumptions!$C22</f>
        <v>0</v>
      </c>
      <c r="I21" s="22">
        <f>I$4*Assumptions!$C22</f>
        <v>0</v>
      </c>
      <c r="J21" s="22">
        <f>J$4*Assumptions!$C22</f>
        <v>0</v>
      </c>
      <c r="K21" s="22">
        <f>K$4*Assumptions!$C22</f>
        <v>0</v>
      </c>
      <c r="L21" s="22">
        <f>L$4*Assumptions!$C22</f>
        <v>0</v>
      </c>
      <c r="M21" s="22">
        <f>M$4*Assumptions!$C22</f>
        <v>0</v>
      </c>
    </row>
    <row r="22">
      <c r="A22" s="2" t="str">
        <f t="shared" si="2"/>
        <v>Oppo</v>
      </c>
      <c r="B22" s="22">
        <f>B$4*Assumptions!$C23</f>
        <v>0</v>
      </c>
      <c r="C22" s="22">
        <f>C$4*Assumptions!$C23</f>
        <v>0</v>
      </c>
      <c r="D22" s="22">
        <f>D$4*Assumptions!$C23</f>
        <v>0</v>
      </c>
      <c r="E22" s="22">
        <f>E$4*Assumptions!$C23</f>
        <v>0</v>
      </c>
      <c r="F22" s="22">
        <f>F$4*Assumptions!$C23</f>
        <v>0</v>
      </c>
      <c r="G22" s="22">
        <f>G$4*Assumptions!$C23</f>
        <v>0</v>
      </c>
      <c r="H22" s="22">
        <f>H$4*Assumptions!$C23</f>
        <v>0</v>
      </c>
      <c r="I22" s="22">
        <f>I$4*Assumptions!$C23</f>
        <v>0</v>
      </c>
      <c r="J22" s="22">
        <f>J$4*Assumptions!$C23</f>
        <v>0</v>
      </c>
      <c r="K22" s="22">
        <f>K$4*Assumptions!$C23</f>
        <v>0</v>
      </c>
      <c r="L22" s="22">
        <f>L$4*Assumptions!$C23</f>
        <v>0</v>
      </c>
      <c r="M22" s="22">
        <f>M$4*Assumptions!$C23</f>
        <v>0</v>
      </c>
    </row>
    <row r="23">
      <c r="A23" s="2" t="str">
        <f t="shared" si="2"/>
        <v>Others</v>
      </c>
      <c r="B23" s="22">
        <f>B$4*Assumptions!$C24</f>
        <v>43056</v>
      </c>
      <c r="C23" s="22">
        <f>C$4*Assumptions!$C24</f>
        <v>43703.9928</v>
      </c>
      <c r="D23" s="22">
        <f>D$4*Assumptions!$C24</f>
        <v>44361.73789</v>
      </c>
      <c r="E23" s="22">
        <f>E$4*Assumptions!$C24</f>
        <v>45029.38205</v>
      </c>
      <c r="F23" s="22">
        <f>F$4*Assumptions!$C24</f>
        <v>45707.07425</v>
      </c>
      <c r="G23" s="22">
        <f>G$4*Assumptions!$C24</f>
        <v>46394.96571</v>
      </c>
      <c r="H23" s="22">
        <f>H$4*Assumptions!$C24</f>
        <v>47093.20995</v>
      </c>
      <c r="I23" s="22">
        <f>I$4*Assumptions!$C24</f>
        <v>47801.96276</v>
      </c>
      <c r="J23" s="22">
        <f>J$4*Assumptions!$C24</f>
        <v>48521.3823</v>
      </c>
      <c r="K23" s="22">
        <f>K$4*Assumptions!$C24</f>
        <v>49251.6291</v>
      </c>
      <c r="L23" s="22">
        <f>L$4*Assumptions!$C24</f>
        <v>49992.86612</v>
      </c>
      <c r="M23" s="22">
        <f>M$4*Assumptions!$C24</f>
        <v>50745.25875</v>
      </c>
    </row>
    <row r="24">
      <c r="A24" s="2"/>
    </row>
    <row r="25">
      <c r="A25" s="10" t="s">
        <v>16</v>
      </c>
    </row>
    <row r="26">
      <c r="A26" s="2" t="str">
        <f t="shared" ref="A26:A32" si="3">A18</f>
        <v>Apple</v>
      </c>
      <c r="B26" s="22">
        <f>B$5*Assumptions!$D19</f>
        <v>16650</v>
      </c>
      <c r="C26" s="22">
        <f>C$5*Assumptions!$D19</f>
        <v>16900.5825</v>
      </c>
      <c r="D26" s="22">
        <f>D$5*Assumptions!$D19</f>
        <v>17154.93627</v>
      </c>
      <c r="E26" s="22">
        <f>E$5*Assumptions!$D19</f>
        <v>17413.11806</v>
      </c>
      <c r="F26" s="22">
        <f>F$5*Assumptions!$D19</f>
        <v>17675.18548</v>
      </c>
      <c r="G26" s="22">
        <f>G$5*Assumptions!$D19</f>
        <v>17941.19703</v>
      </c>
      <c r="H26" s="22">
        <f>H$5*Assumptions!$D19</f>
        <v>18211.21204</v>
      </c>
      <c r="I26" s="22">
        <f>I$5*Assumptions!$D19</f>
        <v>18485.29078</v>
      </c>
      <c r="J26" s="22">
        <f>J$5*Assumptions!$D19</f>
        <v>18763.49441</v>
      </c>
      <c r="K26" s="22">
        <f>K$5*Assumptions!$D19</f>
        <v>19045.885</v>
      </c>
      <c r="L26" s="22">
        <f>L$5*Assumptions!$D19</f>
        <v>19332.52557</v>
      </c>
      <c r="M26" s="22">
        <f>M$5*Assumptions!$D19</f>
        <v>19623.48008</v>
      </c>
    </row>
    <row r="27">
      <c r="A27" s="2" t="str">
        <f t="shared" si="3"/>
        <v>Samsung</v>
      </c>
      <c r="B27" s="22">
        <f>B$5*Assumptions!$D20</f>
        <v>0</v>
      </c>
      <c r="C27" s="22">
        <f>C$5*Assumptions!$D20</f>
        <v>0</v>
      </c>
      <c r="D27" s="22">
        <f>D$5*Assumptions!$D20</f>
        <v>0</v>
      </c>
      <c r="E27" s="22">
        <f>E$5*Assumptions!$D20</f>
        <v>0</v>
      </c>
      <c r="F27" s="22">
        <f>F$5*Assumptions!$D20</f>
        <v>0</v>
      </c>
      <c r="G27" s="22">
        <f>G$5*Assumptions!$D20</f>
        <v>0</v>
      </c>
      <c r="H27" s="22">
        <f>H$5*Assumptions!$D20</f>
        <v>0</v>
      </c>
      <c r="I27" s="22">
        <f>I$5*Assumptions!$D20</f>
        <v>0</v>
      </c>
      <c r="J27" s="22">
        <f>J$5*Assumptions!$D20</f>
        <v>0</v>
      </c>
      <c r="K27" s="22">
        <f>K$5*Assumptions!$D20</f>
        <v>0</v>
      </c>
      <c r="L27" s="22">
        <f>L$5*Assumptions!$D20</f>
        <v>0</v>
      </c>
      <c r="M27" s="22">
        <f>M$5*Assumptions!$D20</f>
        <v>0</v>
      </c>
    </row>
    <row r="28">
      <c r="A28" s="2" t="str">
        <f t="shared" si="3"/>
        <v>Mi</v>
      </c>
      <c r="B28" s="22">
        <f>B$5*Assumptions!$D21</f>
        <v>26640</v>
      </c>
      <c r="C28" s="22">
        <f>C$5*Assumptions!$D21</f>
        <v>27040.932</v>
      </c>
      <c r="D28" s="22">
        <f>D$5*Assumptions!$D21</f>
        <v>27447.89803</v>
      </c>
      <c r="E28" s="22">
        <f>E$5*Assumptions!$D21</f>
        <v>27860.98889</v>
      </c>
      <c r="F28" s="22">
        <f>F$5*Assumptions!$D21</f>
        <v>28280.29677</v>
      </c>
      <c r="G28" s="22">
        <f>G$5*Assumptions!$D21</f>
        <v>28705.91524</v>
      </c>
      <c r="H28" s="22">
        <f>H$5*Assumptions!$D21</f>
        <v>29137.93927</v>
      </c>
      <c r="I28" s="22">
        <f>I$5*Assumptions!$D21</f>
        <v>29576.46525</v>
      </c>
      <c r="J28" s="22">
        <f>J$5*Assumptions!$D21</f>
        <v>30021.59105</v>
      </c>
      <c r="K28" s="22">
        <f>K$5*Assumptions!$D21</f>
        <v>30473.416</v>
      </c>
      <c r="L28" s="22">
        <f>L$5*Assumptions!$D21</f>
        <v>30932.04091</v>
      </c>
      <c r="M28" s="22">
        <f>M$5*Assumptions!$D21</f>
        <v>31397.56813</v>
      </c>
    </row>
    <row r="29">
      <c r="A29" s="2" t="str">
        <f t="shared" si="3"/>
        <v>OnePlus</v>
      </c>
      <c r="B29" s="22">
        <f>B$5*Assumptions!$D22</f>
        <v>13320</v>
      </c>
      <c r="C29" s="22">
        <f>C$5*Assumptions!$D22</f>
        <v>13520.466</v>
      </c>
      <c r="D29" s="22">
        <f>D$5*Assumptions!$D22</f>
        <v>13723.94901</v>
      </c>
      <c r="E29" s="22">
        <f>E$5*Assumptions!$D22</f>
        <v>13930.49445</v>
      </c>
      <c r="F29" s="22">
        <f>F$5*Assumptions!$D22</f>
        <v>14140.14839</v>
      </c>
      <c r="G29" s="22">
        <f>G$5*Assumptions!$D22</f>
        <v>14352.95762</v>
      </c>
      <c r="H29" s="22">
        <f>H$5*Assumptions!$D22</f>
        <v>14568.96963</v>
      </c>
      <c r="I29" s="22">
        <f>I$5*Assumptions!$D22</f>
        <v>14788.23263</v>
      </c>
      <c r="J29" s="22">
        <f>J$5*Assumptions!$D22</f>
        <v>15010.79553</v>
      </c>
      <c r="K29" s="22">
        <f>K$5*Assumptions!$D22</f>
        <v>15236.708</v>
      </c>
      <c r="L29" s="22">
        <f>L$5*Assumptions!$D22</f>
        <v>15466.02045</v>
      </c>
      <c r="M29" s="22">
        <f>M$5*Assumptions!$D22</f>
        <v>15698.78406</v>
      </c>
    </row>
    <row r="30">
      <c r="A30" s="2" t="str">
        <f t="shared" si="3"/>
        <v>Oppo</v>
      </c>
      <c r="B30" s="22">
        <f>B$5*Assumptions!$D23</f>
        <v>0</v>
      </c>
      <c r="C30" s="22">
        <f>C$5*Assumptions!$D23</f>
        <v>0</v>
      </c>
      <c r="D30" s="22">
        <f>D$5*Assumptions!$D23</f>
        <v>0</v>
      </c>
      <c r="E30" s="22">
        <f>E$5*Assumptions!$D23</f>
        <v>0</v>
      </c>
      <c r="F30" s="22">
        <f>F$5*Assumptions!$D23</f>
        <v>0</v>
      </c>
      <c r="G30" s="22">
        <f>G$5*Assumptions!$D23</f>
        <v>0</v>
      </c>
      <c r="H30" s="22">
        <f>H$5*Assumptions!$D23</f>
        <v>0</v>
      </c>
      <c r="I30" s="22">
        <f>I$5*Assumptions!$D23</f>
        <v>0</v>
      </c>
      <c r="J30" s="22">
        <f>J$5*Assumptions!$D23</f>
        <v>0</v>
      </c>
      <c r="K30" s="22">
        <f>K$5*Assumptions!$D23</f>
        <v>0</v>
      </c>
      <c r="L30" s="22">
        <f>L$5*Assumptions!$D23</f>
        <v>0</v>
      </c>
      <c r="M30" s="22">
        <f>M$5*Assumptions!$D23</f>
        <v>0</v>
      </c>
    </row>
    <row r="31">
      <c r="A31" s="2" t="str">
        <f t="shared" si="3"/>
        <v>Others</v>
      </c>
      <c r="B31" s="22">
        <f>B$5*Assumptions!$D24</f>
        <v>276390</v>
      </c>
      <c r="C31" s="22">
        <f>C$5*Assumptions!$D24</f>
        <v>280549.6695</v>
      </c>
      <c r="D31" s="22">
        <f>D$5*Assumptions!$D24</f>
        <v>284771.942</v>
      </c>
      <c r="E31" s="22">
        <f>E$5*Assumptions!$D24</f>
        <v>289057.7598</v>
      </c>
      <c r="F31" s="22">
        <f>F$5*Assumptions!$D24</f>
        <v>293408.079</v>
      </c>
      <c r="G31" s="22">
        <f>G$5*Assumptions!$D24</f>
        <v>297823.8706</v>
      </c>
      <c r="H31" s="22">
        <f>H$5*Assumptions!$D24</f>
        <v>302306.1199</v>
      </c>
      <c r="I31" s="22">
        <f>I$5*Assumptions!$D24</f>
        <v>306855.827</v>
      </c>
      <c r="J31" s="22">
        <f>J$5*Assumptions!$D24</f>
        <v>311474.0072</v>
      </c>
      <c r="K31" s="22">
        <f>K$5*Assumptions!$D24</f>
        <v>316161.691</v>
      </c>
      <c r="L31" s="22">
        <f>L$5*Assumptions!$D24</f>
        <v>320919.9244</v>
      </c>
      <c r="M31" s="22">
        <f>M$5*Assumptions!$D24</f>
        <v>325749.7693</v>
      </c>
    </row>
    <row r="32">
      <c r="A32" s="2" t="str">
        <f t="shared" si="3"/>
        <v/>
      </c>
    </row>
    <row r="33">
      <c r="A33" s="24" t="s">
        <v>53</v>
      </c>
    </row>
    <row r="34">
      <c r="A34" s="10" t="s">
        <v>14</v>
      </c>
    </row>
    <row r="35">
      <c r="A35" s="2" t="str">
        <f t="shared" ref="A35:A40" si="4">A26</f>
        <v>Apple</v>
      </c>
      <c r="B35" s="22">
        <f>B10*(1-Assumptions!$B27)</f>
        <v>426240</v>
      </c>
      <c r="C35" s="22">
        <f>C10*(1-Assumptions!$B27)</f>
        <v>432654.912</v>
      </c>
      <c r="D35" s="22">
        <f>D10*(1-Assumptions!$B27)</f>
        <v>439166.3684</v>
      </c>
      <c r="E35" s="22">
        <f>E10*(1-Assumptions!$B27)</f>
        <v>445775.8223</v>
      </c>
      <c r="F35" s="22">
        <f>F10*(1-Assumptions!$B27)</f>
        <v>452484.7484</v>
      </c>
      <c r="G35" s="22">
        <f>G10*(1-Assumptions!$B27)</f>
        <v>459294.6439</v>
      </c>
      <c r="H35" s="22">
        <f>H10*(1-Assumptions!$B27)</f>
        <v>466207.0282</v>
      </c>
      <c r="I35" s="22">
        <f>I10*(1-Assumptions!$B27)</f>
        <v>473223.444</v>
      </c>
      <c r="J35" s="22">
        <f>J10*(1-Assumptions!$B27)</f>
        <v>480345.4569</v>
      </c>
      <c r="K35" s="22">
        <f>K10*(1-Assumptions!$B27)</f>
        <v>487574.656</v>
      </c>
      <c r="L35" s="22">
        <f>L10*(1-Assumptions!$B27)</f>
        <v>494912.6546</v>
      </c>
      <c r="M35" s="22">
        <f>M10*(1-Assumptions!$B27)</f>
        <v>502361.09</v>
      </c>
    </row>
    <row r="36">
      <c r="A36" s="2" t="str">
        <f t="shared" si="4"/>
        <v>Samsung</v>
      </c>
      <c r="B36" s="22">
        <f>B11*(1-Assumptions!$B28)</f>
        <v>1198800</v>
      </c>
      <c r="C36" s="22">
        <f>C11*(1-Assumptions!$B28)</f>
        <v>1216841.94</v>
      </c>
      <c r="D36" s="22">
        <f>D11*(1-Assumptions!$B28)</f>
        <v>1235155.411</v>
      </c>
      <c r="E36" s="22">
        <f>E11*(1-Assumptions!$B28)</f>
        <v>1253744.5</v>
      </c>
      <c r="F36" s="22">
        <f>F11*(1-Assumptions!$B28)</f>
        <v>1272613.355</v>
      </c>
      <c r="G36" s="22">
        <f>G11*(1-Assumptions!$B28)</f>
        <v>1291766.186</v>
      </c>
      <c r="H36" s="22">
        <f>H11*(1-Assumptions!$B28)</f>
        <v>1311207.267</v>
      </c>
      <c r="I36" s="22">
        <f>I11*(1-Assumptions!$B28)</f>
        <v>1330940.936</v>
      </c>
      <c r="J36" s="22">
        <f>J11*(1-Assumptions!$B28)</f>
        <v>1350971.597</v>
      </c>
      <c r="K36" s="22">
        <f>K11*(1-Assumptions!$B28)</f>
        <v>1371303.72</v>
      </c>
      <c r="L36" s="22">
        <f>L11*(1-Assumptions!$B28)</f>
        <v>1391941.841</v>
      </c>
      <c r="M36" s="22">
        <f>M11*(1-Assumptions!$B28)</f>
        <v>1412890.566</v>
      </c>
    </row>
    <row r="37">
      <c r="A37" s="2" t="str">
        <f t="shared" si="4"/>
        <v>Mi</v>
      </c>
      <c r="B37" s="22">
        <f>B12*(1-Assumptions!$B29)</f>
        <v>1168608</v>
      </c>
      <c r="C37" s="22">
        <f>C12*(1-Assumptions!$B29)</f>
        <v>1186195.55</v>
      </c>
      <c r="D37" s="22">
        <f>D12*(1-Assumptions!$B29)</f>
        <v>1204047.793</v>
      </c>
      <c r="E37" s="22">
        <f>E12*(1-Assumptions!$B29)</f>
        <v>1222168.713</v>
      </c>
      <c r="F37" s="22">
        <f>F12*(1-Assumptions!$B29)</f>
        <v>1240562.352</v>
      </c>
      <c r="G37" s="22">
        <f>G12*(1-Assumptions!$B29)</f>
        <v>1259232.815</v>
      </c>
      <c r="H37" s="22">
        <f>H12*(1-Assumptions!$B29)</f>
        <v>1278184.269</v>
      </c>
      <c r="I37" s="22">
        <f>I12*(1-Assumptions!$B29)</f>
        <v>1297420.942</v>
      </c>
      <c r="J37" s="22">
        <f>J12*(1-Assumptions!$B29)</f>
        <v>1316947.128</v>
      </c>
      <c r="K37" s="22">
        <f>K12*(1-Assumptions!$B29)</f>
        <v>1336767.182</v>
      </c>
      <c r="L37" s="22">
        <f>L12*(1-Assumptions!$B29)</f>
        <v>1356885.528</v>
      </c>
      <c r="M37" s="22">
        <f>M12*(1-Assumptions!$B29)</f>
        <v>1377306.655</v>
      </c>
    </row>
    <row r="38">
      <c r="A38" s="2" t="str">
        <f t="shared" si="4"/>
        <v>OnePlus</v>
      </c>
      <c r="B38" s="22">
        <f>B13*(1-Assumptions!$B30)</f>
        <v>319680</v>
      </c>
      <c r="C38" s="22">
        <f>C13*(1-Assumptions!$B30)</f>
        <v>324491.184</v>
      </c>
      <c r="D38" s="22">
        <f>D13*(1-Assumptions!$B30)</f>
        <v>329374.7763</v>
      </c>
      <c r="E38" s="22">
        <f>E13*(1-Assumptions!$B30)</f>
        <v>334331.8667</v>
      </c>
      <c r="F38" s="22">
        <f>F13*(1-Assumptions!$B30)</f>
        <v>339363.5613</v>
      </c>
      <c r="G38" s="22">
        <f>G13*(1-Assumptions!$B30)</f>
        <v>344470.9829</v>
      </c>
      <c r="H38" s="22">
        <f>H13*(1-Assumptions!$B30)</f>
        <v>349655.2712</v>
      </c>
      <c r="I38" s="22">
        <f>I13*(1-Assumptions!$B30)</f>
        <v>354917.583</v>
      </c>
      <c r="J38" s="22">
        <f>J13*(1-Assumptions!$B30)</f>
        <v>360259.0926</v>
      </c>
      <c r="K38" s="22">
        <f>K13*(1-Assumptions!$B30)</f>
        <v>365680.992</v>
      </c>
      <c r="L38" s="22">
        <f>L13*(1-Assumptions!$B30)</f>
        <v>371184.4909</v>
      </c>
      <c r="M38" s="22">
        <f>M13*(1-Assumptions!$B30)</f>
        <v>376770.8175</v>
      </c>
    </row>
    <row r="39">
      <c r="A39" s="2" t="str">
        <f t="shared" si="4"/>
        <v>Oppo</v>
      </c>
      <c r="B39" s="22">
        <f>B14*(1-Assumptions!$B31)</f>
        <v>586080</v>
      </c>
      <c r="C39" s="22">
        <f>C14*(1-Assumptions!$B31)</f>
        <v>594900.504</v>
      </c>
      <c r="D39" s="22">
        <f>D14*(1-Assumptions!$B31)</f>
        <v>603853.7566</v>
      </c>
      <c r="E39" s="22">
        <f>E14*(1-Assumptions!$B31)</f>
        <v>612941.7556</v>
      </c>
      <c r="F39" s="22">
        <f>F14*(1-Assumptions!$B31)</f>
        <v>622166.529</v>
      </c>
      <c r="G39" s="22">
        <f>G14*(1-Assumptions!$B31)</f>
        <v>631530.1353</v>
      </c>
      <c r="H39" s="22">
        <f>H14*(1-Assumptions!$B31)</f>
        <v>641034.6638</v>
      </c>
      <c r="I39" s="22">
        <f>I14*(1-Assumptions!$B31)</f>
        <v>650682.2355</v>
      </c>
      <c r="J39" s="22">
        <f>J14*(1-Assumptions!$B31)</f>
        <v>660475.0032</v>
      </c>
      <c r="K39" s="22">
        <f>K14*(1-Assumptions!$B31)</f>
        <v>670415.152</v>
      </c>
      <c r="L39" s="22">
        <f>L14*(1-Assumptions!$B31)</f>
        <v>680504.9</v>
      </c>
      <c r="M39" s="22">
        <f>M14*(1-Assumptions!$B31)</f>
        <v>690746.4988</v>
      </c>
    </row>
    <row r="40">
      <c r="A40" s="2" t="str">
        <f t="shared" si="4"/>
        <v>Others</v>
      </c>
      <c r="B40" s="22">
        <f>B15*(1-Assumptions!$B32)</f>
        <v>351648</v>
      </c>
      <c r="C40" s="22">
        <f>C15*(1-Assumptions!$B32)</f>
        <v>356940.3024</v>
      </c>
      <c r="D40" s="22">
        <f>D15*(1-Assumptions!$B32)</f>
        <v>362312.254</v>
      </c>
      <c r="E40" s="22">
        <f>E15*(1-Assumptions!$B32)</f>
        <v>367765.0534</v>
      </c>
      <c r="F40" s="22">
        <f>F15*(1-Assumptions!$B32)</f>
        <v>373299.9174</v>
      </c>
      <c r="G40" s="22">
        <f>G15*(1-Assumptions!$B32)</f>
        <v>378918.0812</v>
      </c>
      <c r="H40" s="22">
        <f>H15*(1-Assumptions!$B32)</f>
        <v>384620.7983</v>
      </c>
      <c r="I40" s="22">
        <f>I15*(1-Assumptions!$B32)</f>
        <v>390409.3413</v>
      </c>
      <c r="J40" s="22">
        <f>J15*(1-Assumptions!$B32)</f>
        <v>396285.0019</v>
      </c>
      <c r="K40" s="22">
        <f>K15*(1-Assumptions!$B32)</f>
        <v>402249.0912</v>
      </c>
      <c r="L40" s="22">
        <f>L15*(1-Assumptions!$B32)</f>
        <v>408302.94</v>
      </c>
      <c r="M40" s="22">
        <f>M15*(1-Assumptions!$B32)</f>
        <v>414447.8993</v>
      </c>
    </row>
    <row r="41">
      <c r="A41" s="10" t="s">
        <v>54</v>
      </c>
      <c r="B41" s="22">
        <f t="shared" ref="B41:M41" si="5">SUM(B35:B40)</f>
        <v>4051056</v>
      </c>
      <c r="C41" s="22">
        <f t="shared" si="5"/>
        <v>4112024.393</v>
      </c>
      <c r="D41" s="22">
        <f t="shared" si="5"/>
        <v>4173910.36</v>
      </c>
      <c r="E41" s="22">
        <f t="shared" si="5"/>
        <v>4236727.711</v>
      </c>
      <c r="F41" s="22">
        <f t="shared" si="5"/>
        <v>4300490.463</v>
      </c>
      <c r="G41" s="22">
        <f t="shared" si="5"/>
        <v>4365212.844</v>
      </c>
      <c r="H41" s="22">
        <f t="shared" si="5"/>
        <v>4430909.298</v>
      </c>
      <c r="I41" s="22">
        <f t="shared" si="5"/>
        <v>4497594.483</v>
      </c>
      <c r="J41" s="22">
        <f t="shared" si="5"/>
        <v>4565283.28</v>
      </c>
      <c r="K41" s="22">
        <f t="shared" si="5"/>
        <v>4633990.793</v>
      </c>
      <c r="L41" s="22">
        <f t="shared" si="5"/>
        <v>4703732.354</v>
      </c>
      <c r="M41" s="22">
        <f t="shared" si="5"/>
        <v>4774523.526</v>
      </c>
    </row>
    <row r="42">
      <c r="A42" s="2"/>
    </row>
    <row r="43">
      <c r="A43" s="10" t="s">
        <v>15</v>
      </c>
    </row>
    <row r="44">
      <c r="A44" s="2" t="str">
        <f t="shared" ref="A44:A49" si="6">A35</f>
        <v>Apple</v>
      </c>
      <c r="B44" s="22">
        <f>B18*(1-Assumptions!$C27)</f>
        <v>5448.24</v>
      </c>
      <c r="C44" s="22">
        <f>C18*(1-Assumptions!$C27)</f>
        <v>5530.236012</v>
      </c>
      <c r="D44" s="22">
        <f>D18*(1-Assumptions!$C27)</f>
        <v>5613.466064</v>
      </c>
      <c r="E44" s="22">
        <f>E18*(1-Assumptions!$C27)</f>
        <v>5697.948728</v>
      </c>
      <c r="F44" s="22">
        <f>F18*(1-Assumptions!$C27)</f>
        <v>5783.702857</v>
      </c>
      <c r="G44" s="22">
        <f>G18*(1-Assumptions!$C27)</f>
        <v>5870.747585</v>
      </c>
      <c r="H44" s="22">
        <f>H18*(1-Assumptions!$C27)</f>
        <v>5959.102336</v>
      </c>
      <c r="I44" s="22">
        <f>I18*(1-Assumptions!$C27)</f>
        <v>6048.786826</v>
      </c>
      <c r="J44" s="22">
        <f>J18*(1-Assumptions!$C27)</f>
        <v>6139.821068</v>
      </c>
      <c r="K44" s="22">
        <f>K18*(1-Assumptions!$C27)</f>
        <v>6232.225375</v>
      </c>
      <c r="L44" s="22">
        <f>L18*(1-Assumptions!$C27)</f>
        <v>6326.020367</v>
      </c>
      <c r="M44" s="22">
        <f>M18*(1-Assumptions!$C27)</f>
        <v>6421.226973</v>
      </c>
    </row>
    <row r="45">
      <c r="A45" s="2" t="str">
        <f t="shared" si="6"/>
        <v>Samsung</v>
      </c>
      <c r="B45" s="22">
        <f>B19*(1-Assumptions!$C28)</f>
        <v>7741.8</v>
      </c>
      <c r="C45" s="22">
        <f>C19*(1-Assumptions!$C28)</f>
        <v>7858.31409</v>
      </c>
      <c r="D45" s="22">
        <f>D19*(1-Assumptions!$C28)</f>
        <v>7976.581717</v>
      </c>
      <c r="E45" s="22">
        <f>E19*(1-Assumptions!$C28)</f>
        <v>8096.629272</v>
      </c>
      <c r="F45" s="22">
        <f>F19*(1-Assumptions!$C28)</f>
        <v>8218.483542</v>
      </c>
      <c r="G45" s="22">
        <f>G19*(1-Assumptions!$C28)</f>
        <v>8342.17172</v>
      </c>
      <c r="H45" s="22">
        <f>H19*(1-Assumptions!$C28)</f>
        <v>8467.721404</v>
      </c>
      <c r="I45" s="22">
        <f>I19*(1-Assumptions!$C28)</f>
        <v>8595.160611</v>
      </c>
      <c r="J45" s="22">
        <f>J19*(1-Assumptions!$C28)</f>
        <v>8724.517778</v>
      </c>
      <c r="K45" s="22">
        <f>K19*(1-Assumptions!$C28)</f>
        <v>8855.821771</v>
      </c>
      <c r="L45" s="22">
        <f>L19*(1-Assumptions!$C28)</f>
        <v>8989.101889</v>
      </c>
      <c r="M45" s="22">
        <f>M19*(1-Assumptions!$C28)</f>
        <v>9124.387872</v>
      </c>
    </row>
    <row r="46">
      <c r="A46" s="2" t="str">
        <f t="shared" si="6"/>
        <v>Mi</v>
      </c>
      <c r="B46" s="22">
        <f>B20*(1-Assumptions!$C29)</f>
        <v>21859.2</v>
      </c>
      <c r="C46" s="22">
        <f>C20*(1-Assumptions!$C29)</f>
        <v>22188.18096</v>
      </c>
      <c r="D46" s="22">
        <f>D20*(1-Assumptions!$C29)</f>
        <v>22522.11308</v>
      </c>
      <c r="E46" s="22">
        <f>E20*(1-Assumptions!$C29)</f>
        <v>22861.07089</v>
      </c>
      <c r="F46" s="22">
        <f>F20*(1-Assumptions!$C29)</f>
        <v>23205.13</v>
      </c>
      <c r="G46" s="22">
        <f>G20*(1-Assumptions!$C29)</f>
        <v>23554.36721</v>
      </c>
      <c r="H46" s="22">
        <f>H20*(1-Assumptions!$C29)</f>
        <v>23908.86044</v>
      </c>
      <c r="I46" s="22">
        <f>I20*(1-Assumptions!$C29)</f>
        <v>24268.68878</v>
      </c>
      <c r="J46" s="22">
        <f>J20*(1-Assumptions!$C29)</f>
        <v>24633.93255</v>
      </c>
      <c r="K46" s="22">
        <f>K20*(1-Assumptions!$C29)</f>
        <v>25004.67324</v>
      </c>
      <c r="L46" s="22">
        <f>L20*(1-Assumptions!$C29)</f>
        <v>25380.99357</v>
      </c>
      <c r="M46" s="22">
        <f>M20*(1-Assumptions!$C29)</f>
        <v>25762.97752</v>
      </c>
    </row>
    <row r="47">
      <c r="A47" s="2" t="str">
        <f t="shared" si="6"/>
        <v>OnePlus</v>
      </c>
      <c r="B47" s="22">
        <f>B21*(1-Assumptions!$C30)</f>
        <v>0</v>
      </c>
      <c r="C47" s="22">
        <f>C21*(1-Assumptions!$C30)</f>
        <v>0</v>
      </c>
      <c r="D47" s="22">
        <f>D21*(1-Assumptions!$C30)</f>
        <v>0</v>
      </c>
      <c r="E47" s="22">
        <f>E21*(1-Assumptions!$C30)</f>
        <v>0</v>
      </c>
      <c r="F47" s="22">
        <f>F21*(1-Assumptions!$C30)</f>
        <v>0</v>
      </c>
      <c r="G47" s="22">
        <f>G21*(1-Assumptions!$C30)</f>
        <v>0</v>
      </c>
      <c r="H47" s="22">
        <f>H21*(1-Assumptions!$C30)</f>
        <v>0</v>
      </c>
      <c r="I47" s="22">
        <f>I21*(1-Assumptions!$C30)</f>
        <v>0</v>
      </c>
      <c r="J47" s="22">
        <f>J21*(1-Assumptions!$C30)</f>
        <v>0</v>
      </c>
      <c r="K47" s="22">
        <f>K21*(1-Assumptions!$C30)</f>
        <v>0</v>
      </c>
      <c r="L47" s="22">
        <f>L21*(1-Assumptions!$C30)</f>
        <v>0</v>
      </c>
      <c r="M47" s="22">
        <f>M21*(1-Assumptions!$C30)</f>
        <v>0</v>
      </c>
    </row>
    <row r="48">
      <c r="A48" s="2" t="str">
        <f t="shared" si="6"/>
        <v>Oppo</v>
      </c>
      <c r="B48" s="22">
        <f>B22*(1-Assumptions!$C31)</f>
        <v>0</v>
      </c>
      <c r="C48" s="22">
        <f>C22*(1-Assumptions!$C31)</f>
        <v>0</v>
      </c>
      <c r="D48" s="22">
        <f>D22*(1-Assumptions!$C31)</f>
        <v>0</v>
      </c>
      <c r="E48" s="22">
        <f>E22*(1-Assumptions!$C31)</f>
        <v>0</v>
      </c>
      <c r="F48" s="22">
        <f>F22*(1-Assumptions!$C31)</f>
        <v>0</v>
      </c>
      <c r="G48" s="22">
        <f>G22*(1-Assumptions!$C31)</f>
        <v>0</v>
      </c>
      <c r="H48" s="22">
        <f>H22*(1-Assumptions!$C31)</f>
        <v>0</v>
      </c>
      <c r="I48" s="22">
        <f>I22*(1-Assumptions!$C31)</f>
        <v>0</v>
      </c>
      <c r="J48" s="22">
        <f>J22*(1-Assumptions!$C31)</f>
        <v>0</v>
      </c>
      <c r="K48" s="22">
        <f>K22*(1-Assumptions!$C31)</f>
        <v>0</v>
      </c>
      <c r="L48" s="22">
        <f>L22*(1-Assumptions!$C31)</f>
        <v>0</v>
      </c>
      <c r="M48" s="22">
        <f>M22*(1-Assumptions!$C31)</f>
        <v>0</v>
      </c>
    </row>
    <row r="49">
      <c r="A49" s="2" t="str">
        <f t="shared" si="6"/>
        <v>Others</v>
      </c>
      <c r="B49" s="22">
        <f>B23*(1-Assumptions!$C32)</f>
        <v>36167.04</v>
      </c>
      <c r="C49" s="22">
        <f>C23*(1-Assumptions!$C32)</f>
        <v>36711.35395</v>
      </c>
      <c r="D49" s="22">
        <f>D23*(1-Assumptions!$C32)</f>
        <v>37263.85983</v>
      </c>
      <c r="E49" s="22">
        <f>E23*(1-Assumptions!$C32)</f>
        <v>37824.68092</v>
      </c>
      <c r="F49" s="22">
        <f>F23*(1-Assumptions!$C32)</f>
        <v>38393.94237</v>
      </c>
      <c r="G49" s="22">
        <f>G23*(1-Assumptions!$C32)</f>
        <v>38971.7712</v>
      </c>
      <c r="H49" s="22">
        <f>H23*(1-Assumptions!$C32)</f>
        <v>39558.29636</v>
      </c>
      <c r="I49" s="22">
        <f>I23*(1-Assumptions!$C32)</f>
        <v>40153.64872</v>
      </c>
      <c r="J49" s="22">
        <f>J23*(1-Assumptions!$C32)</f>
        <v>40757.96113</v>
      </c>
      <c r="K49" s="22">
        <f>K23*(1-Assumptions!$C32)</f>
        <v>41371.36844</v>
      </c>
      <c r="L49" s="22">
        <f>L23*(1-Assumptions!$C32)</f>
        <v>41994.00754</v>
      </c>
      <c r="M49" s="22">
        <f>M23*(1-Assumptions!$C32)</f>
        <v>42626.01735</v>
      </c>
    </row>
    <row r="50">
      <c r="A50" s="10" t="s">
        <v>55</v>
      </c>
      <c r="B50" s="22">
        <f t="shared" ref="B50:M50" si="7">SUM(B44:B49)</f>
        <v>71216.28</v>
      </c>
      <c r="C50" s="22">
        <f t="shared" si="7"/>
        <v>72288.08501</v>
      </c>
      <c r="D50" s="22">
        <f t="shared" si="7"/>
        <v>73376.02069</v>
      </c>
      <c r="E50" s="22">
        <f t="shared" si="7"/>
        <v>74480.3298</v>
      </c>
      <c r="F50" s="22">
        <f t="shared" si="7"/>
        <v>75601.25877</v>
      </c>
      <c r="G50" s="22">
        <f t="shared" si="7"/>
        <v>76739.05771</v>
      </c>
      <c r="H50" s="22">
        <f t="shared" si="7"/>
        <v>77893.98053</v>
      </c>
      <c r="I50" s="22">
        <f t="shared" si="7"/>
        <v>79066.28494</v>
      </c>
      <c r="J50" s="22">
        <f t="shared" si="7"/>
        <v>80256.23253</v>
      </c>
      <c r="K50" s="22">
        <f t="shared" si="7"/>
        <v>81464.08883</v>
      </c>
      <c r="L50" s="22">
        <f t="shared" si="7"/>
        <v>82690.12336</v>
      </c>
      <c r="M50" s="22">
        <f t="shared" si="7"/>
        <v>83934.60972</v>
      </c>
    </row>
    <row r="51">
      <c r="A51" s="2"/>
    </row>
    <row r="52">
      <c r="A52" s="10" t="s">
        <v>16</v>
      </c>
    </row>
    <row r="53">
      <c r="A53" s="2" t="str">
        <f t="shared" ref="A53:A58" si="8">A44</f>
        <v>Apple</v>
      </c>
      <c r="B53" s="22">
        <f>B26*(1-Assumptions!$D27)</f>
        <v>15651</v>
      </c>
      <c r="C53" s="22">
        <f>C26*(1-Assumptions!$D27)</f>
        <v>15886.54755</v>
      </c>
      <c r="D53" s="22">
        <f>D26*(1-Assumptions!$D27)</f>
        <v>16125.64009</v>
      </c>
      <c r="E53" s="22">
        <f>E26*(1-Assumptions!$D27)</f>
        <v>16368.33097</v>
      </c>
      <c r="F53" s="22">
        <f>F26*(1-Assumptions!$D27)</f>
        <v>16614.67436</v>
      </c>
      <c r="G53" s="22">
        <f>G26*(1-Assumptions!$D27)</f>
        <v>16864.7252</v>
      </c>
      <c r="H53" s="22">
        <f>H26*(1-Assumptions!$D27)</f>
        <v>17118.53932</v>
      </c>
      <c r="I53" s="22">
        <f>I26*(1-Assumptions!$D27)</f>
        <v>17376.17334</v>
      </c>
      <c r="J53" s="22">
        <f>J26*(1-Assumptions!$D27)</f>
        <v>17637.68474</v>
      </c>
      <c r="K53" s="22">
        <f>K26*(1-Assumptions!$D27)</f>
        <v>17903.1319</v>
      </c>
      <c r="L53" s="22">
        <f>L26*(1-Assumptions!$D27)</f>
        <v>18172.57403</v>
      </c>
      <c r="M53" s="22">
        <f>M26*(1-Assumptions!$D27)</f>
        <v>18446.07127</v>
      </c>
    </row>
    <row r="54">
      <c r="A54" s="2" t="str">
        <f t="shared" si="8"/>
        <v>Samsung</v>
      </c>
      <c r="B54" s="22">
        <f>B27*(1-Assumptions!$D28)</f>
        <v>0</v>
      </c>
      <c r="C54" s="22">
        <f>C27*(1-Assumptions!$D28)</f>
        <v>0</v>
      </c>
      <c r="D54" s="22">
        <f>D27*(1-Assumptions!$D28)</f>
        <v>0</v>
      </c>
      <c r="E54" s="22">
        <f>E27*(1-Assumptions!$D28)</f>
        <v>0</v>
      </c>
      <c r="F54" s="22">
        <f>F27*(1-Assumptions!$D28)</f>
        <v>0</v>
      </c>
      <c r="G54" s="22">
        <f>G27*(1-Assumptions!$D28)</f>
        <v>0</v>
      </c>
      <c r="H54" s="22">
        <f>H27*(1-Assumptions!$D28)</f>
        <v>0</v>
      </c>
      <c r="I54" s="22">
        <f>I27*(1-Assumptions!$D28)</f>
        <v>0</v>
      </c>
      <c r="J54" s="22">
        <f>J27*(1-Assumptions!$D28)</f>
        <v>0</v>
      </c>
      <c r="K54" s="22">
        <f>K27*(1-Assumptions!$D28)</f>
        <v>0</v>
      </c>
      <c r="L54" s="22">
        <f>L27*(1-Assumptions!$D28)</f>
        <v>0</v>
      </c>
      <c r="M54" s="22">
        <f>M27*(1-Assumptions!$D28)</f>
        <v>0</v>
      </c>
    </row>
    <row r="55">
      <c r="A55" s="2" t="str">
        <f t="shared" si="8"/>
        <v>Mi</v>
      </c>
      <c r="B55" s="22">
        <f>B28*(1-Assumptions!$D29)</f>
        <v>24508.8</v>
      </c>
      <c r="C55" s="22">
        <f>C28*(1-Assumptions!$D29)</f>
        <v>24877.65744</v>
      </c>
      <c r="D55" s="22">
        <f>D28*(1-Assumptions!$D29)</f>
        <v>25252.06618</v>
      </c>
      <c r="E55" s="22">
        <f>E28*(1-Assumptions!$D29)</f>
        <v>25632.10978</v>
      </c>
      <c r="F55" s="22">
        <f>F28*(1-Assumptions!$D29)</f>
        <v>26017.87303</v>
      </c>
      <c r="G55" s="22">
        <f>G28*(1-Assumptions!$D29)</f>
        <v>26409.44202</v>
      </c>
      <c r="H55" s="22">
        <f>H28*(1-Assumptions!$D29)</f>
        <v>26806.90412</v>
      </c>
      <c r="I55" s="22">
        <f>I28*(1-Assumptions!$D29)</f>
        <v>27210.34803</v>
      </c>
      <c r="J55" s="22">
        <f>J28*(1-Assumptions!$D29)</f>
        <v>27619.86377</v>
      </c>
      <c r="K55" s="22">
        <f>K28*(1-Assumptions!$D29)</f>
        <v>28035.54272</v>
      </c>
      <c r="L55" s="22">
        <f>L28*(1-Assumptions!$D29)</f>
        <v>28457.47764</v>
      </c>
      <c r="M55" s="22">
        <f>M28*(1-Assumptions!$D29)</f>
        <v>28885.76268</v>
      </c>
    </row>
    <row r="56">
      <c r="A56" s="2" t="str">
        <f t="shared" si="8"/>
        <v>OnePlus</v>
      </c>
      <c r="B56" s="22">
        <f>B29*(1-Assumptions!$D30)</f>
        <v>11721.6</v>
      </c>
      <c r="C56" s="22">
        <f>C29*(1-Assumptions!$D30)</f>
        <v>11898.01008</v>
      </c>
      <c r="D56" s="22">
        <f>D29*(1-Assumptions!$D30)</f>
        <v>12077.07513</v>
      </c>
      <c r="E56" s="22">
        <f>E29*(1-Assumptions!$D30)</f>
        <v>12258.83511</v>
      </c>
      <c r="F56" s="22">
        <f>F29*(1-Assumptions!$D30)</f>
        <v>12443.33058</v>
      </c>
      <c r="G56" s="22">
        <f>G29*(1-Assumptions!$D30)</f>
        <v>12630.60271</v>
      </c>
      <c r="H56" s="22">
        <f>H29*(1-Assumptions!$D30)</f>
        <v>12820.69328</v>
      </c>
      <c r="I56" s="22">
        <f>I29*(1-Assumptions!$D30)</f>
        <v>13013.64471</v>
      </c>
      <c r="J56" s="22">
        <f>J29*(1-Assumptions!$D30)</f>
        <v>13209.50006</v>
      </c>
      <c r="K56" s="22">
        <f>K29*(1-Assumptions!$D30)</f>
        <v>13408.30304</v>
      </c>
      <c r="L56" s="22">
        <f>L29*(1-Assumptions!$D30)</f>
        <v>13610.098</v>
      </c>
      <c r="M56" s="22">
        <f>M29*(1-Assumptions!$D30)</f>
        <v>13814.92998</v>
      </c>
    </row>
    <row r="57">
      <c r="A57" s="2" t="str">
        <f t="shared" si="8"/>
        <v>Oppo</v>
      </c>
      <c r="B57" s="22">
        <f>B30*(1-Assumptions!$D31)</f>
        <v>0</v>
      </c>
      <c r="C57" s="22">
        <f>C30*(1-Assumptions!$D31)</f>
        <v>0</v>
      </c>
      <c r="D57" s="22">
        <f>D30*(1-Assumptions!$D31)</f>
        <v>0</v>
      </c>
      <c r="E57" s="22">
        <f>E30*(1-Assumptions!$D31)</f>
        <v>0</v>
      </c>
      <c r="F57" s="22">
        <f>F30*(1-Assumptions!$D31)</f>
        <v>0</v>
      </c>
      <c r="G57" s="22">
        <f>G30*(1-Assumptions!$D31)</f>
        <v>0</v>
      </c>
      <c r="H57" s="22">
        <f>H30*(1-Assumptions!$D31)</f>
        <v>0</v>
      </c>
      <c r="I57" s="22">
        <f>I30*(1-Assumptions!$D31)</f>
        <v>0</v>
      </c>
      <c r="J57" s="22">
        <f>J30*(1-Assumptions!$D31)</f>
        <v>0</v>
      </c>
      <c r="K57" s="22">
        <f>K30*(1-Assumptions!$D31)</f>
        <v>0</v>
      </c>
      <c r="L57" s="22">
        <f>L30*(1-Assumptions!$D31)</f>
        <v>0</v>
      </c>
      <c r="M57" s="22">
        <f>M30*(1-Assumptions!$D31)</f>
        <v>0</v>
      </c>
    </row>
    <row r="58">
      <c r="A58" s="2" t="str">
        <f t="shared" si="8"/>
        <v>Others</v>
      </c>
      <c r="B58" s="22">
        <f>B31*(1-Assumptions!$D32)</f>
        <v>221112</v>
      </c>
      <c r="C58" s="22">
        <f>C31*(1-Assumptions!$D32)</f>
        <v>224439.7356</v>
      </c>
      <c r="D58" s="22">
        <f>D31*(1-Assumptions!$D32)</f>
        <v>227817.5536</v>
      </c>
      <c r="E58" s="22">
        <f>E31*(1-Assumptions!$D32)</f>
        <v>231246.2078</v>
      </c>
      <c r="F58" s="22">
        <f>F31*(1-Assumptions!$D32)</f>
        <v>234726.4632</v>
      </c>
      <c r="G58" s="22">
        <f>G31*(1-Assumptions!$D32)</f>
        <v>238259.0965</v>
      </c>
      <c r="H58" s="22">
        <f>H31*(1-Assumptions!$D32)</f>
        <v>241844.8959</v>
      </c>
      <c r="I58" s="22">
        <f>I31*(1-Assumptions!$D32)</f>
        <v>245484.6616</v>
      </c>
      <c r="J58" s="22">
        <f>J31*(1-Assumptions!$D32)</f>
        <v>249179.2057</v>
      </c>
      <c r="K58" s="22">
        <f>K31*(1-Assumptions!$D32)</f>
        <v>252929.3528</v>
      </c>
      <c r="L58" s="22">
        <f>L31*(1-Assumptions!$D32)</f>
        <v>256735.9396</v>
      </c>
      <c r="M58" s="22">
        <f>M31*(1-Assumptions!$D32)</f>
        <v>260599.8154</v>
      </c>
    </row>
    <row r="59">
      <c r="A59" s="10" t="s">
        <v>56</v>
      </c>
      <c r="B59" s="22">
        <f t="shared" ref="B59:M59" si="9">SUM(B53:B58)</f>
        <v>272993.4</v>
      </c>
      <c r="C59" s="22">
        <f t="shared" si="9"/>
        <v>277101.9507</v>
      </c>
      <c r="D59" s="22">
        <f t="shared" si="9"/>
        <v>281272.335</v>
      </c>
      <c r="E59" s="22">
        <f t="shared" si="9"/>
        <v>285505.4837</v>
      </c>
      <c r="F59" s="22">
        <f t="shared" si="9"/>
        <v>289802.3412</v>
      </c>
      <c r="G59" s="22">
        <f t="shared" si="9"/>
        <v>294163.8664</v>
      </c>
      <c r="H59" s="22">
        <f t="shared" si="9"/>
        <v>298591.0326</v>
      </c>
      <c r="I59" s="22">
        <f t="shared" si="9"/>
        <v>303084.8277</v>
      </c>
      <c r="J59" s="22">
        <f t="shared" si="9"/>
        <v>307646.2543</v>
      </c>
      <c r="K59" s="22">
        <f t="shared" si="9"/>
        <v>312276.3304</v>
      </c>
      <c r="L59" s="22">
        <f t="shared" si="9"/>
        <v>316976.0892</v>
      </c>
      <c r="M59" s="22">
        <f t="shared" si="9"/>
        <v>321746.5794</v>
      </c>
    </row>
    <row r="60">
      <c r="A60" s="2"/>
    </row>
    <row r="61">
      <c r="A61" s="10" t="s">
        <v>57</v>
      </c>
      <c r="B61" s="22">
        <f t="shared" ref="B61:M61" si="10">B41+B50+B59</f>
        <v>4395265.68</v>
      </c>
      <c r="C61" s="22">
        <f t="shared" si="10"/>
        <v>4461414.428</v>
      </c>
      <c r="D61" s="22">
        <f t="shared" si="10"/>
        <v>4528558.716</v>
      </c>
      <c r="E61" s="22">
        <f t="shared" si="10"/>
        <v>4596713.524</v>
      </c>
      <c r="F61" s="22">
        <f t="shared" si="10"/>
        <v>4665894.063</v>
      </c>
      <c r="G61" s="22">
        <f t="shared" si="10"/>
        <v>4736115.768</v>
      </c>
      <c r="H61" s="22">
        <f t="shared" si="10"/>
        <v>4807394.311</v>
      </c>
      <c r="I61" s="22">
        <f t="shared" si="10"/>
        <v>4879745.595</v>
      </c>
      <c r="J61" s="22">
        <f t="shared" si="10"/>
        <v>4953185.766</v>
      </c>
      <c r="K61" s="22">
        <f t="shared" si="10"/>
        <v>5027731.212</v>
      </c>
      <c r="L61" s="22">
        <f t="shared" si="10"/>
        <v>5103398.567</v>
      </c>
      <c r="M61" s="22">
        <f t="shared" si="10"/>
        <v>5180204.715</v>
      </c>
    </row>
    <row r="62">
      <c r="A62" s="2"/>
    </row>
    <row r="63">
      <c r="A63" s="10" t="s">
        <v>58</v>
      </c>
    </row>
    <row r="64">
      <c r="A64" s="2" t="s">
        <v>33</v>
      </c>
      <c r="B64" s="22">
        <f>Assumptions!$D35</f>
        <v>90000</v>
      </c>
      <c r="C64" s="22">
        <f>Assumptions!$D35</f>
        <v>90000</v>
      </c>
      <c r="D64" s="22">
        <f>Assumptions!$D35</f>
        <v>90000</v>
      </c>
      <c r="E64" s="22">
        <f>Assumptions!$D35</f>
        <v>90000</v>
      </c>
      <c r="F64" s="22">
        <f>Assumptions!$D35</f>
        <v>90000</v>
      </c>
      <c r="G64" s="22">
        <f>Assumptions!$D35</f>
        <v>90000</v>
      </c>
      <c r="H64" s="22">
        <f>Assumptions!$D35</f>
        <v>90000</v>
      </c>
      <c r="I64" s="22">
        <f>Assumptions!$D35</f>
        <v>90000</v>
      </c>
      <c r="J64" s="22">
        <f>Assumptions!$D35</f>
        <v>90000</v>
      </c>
      <c r="K64" s="22">
        <f>Assumptions!$D35</f>
        <v>90000</v>
      </c>
      <c r="L64" s="22">
        <f>Assumptions!$D35</f>
        <v>90000</v>
      </c>
      <c r="M64" s="22">
        <f>Assumptions!$D35</f>
        <v>90000</v>
      </c>
    </row>
    <row r="65">
      <c r="A65" s="2" t="s">
        <v>59</v>
      </c>
      <c r="B65" s="22">
        <f>Assumptions!$D36</f>
        <v>35000</v>
      </c>
      <c r="C65" s="22">
        <f>Assumptions!$D36</f>
        <v>35000</v>
      </c>
      <c r="D65" s="22">
        <f>Assumptions!$D36</f>
        <v>35000</v>
      </c>
      <c r="E65" s="22">
        <f>Assumptions!$D36</f>
        <v>35000</v>
      </c>
      <c r="F65" s="22">
        <f>Assumptions!$D36</f>
        <v>35000</v>
      </c>
      <c r="G65" s="22">
        <f>Assumptions!$D36</f>
        <v>35000</v>
      </c>
      <c r="H65" s="22">
        <f>Assumptions!$D36</f>
        <v>35000</v>
      </c>
      <c r="I65" s="22">
        <f>Assumptions!$D36</f>
        <v>35000</v>
      </c>
      <c r="J65" s="22">
        <f>Assumptions!$D36</f>
        <v>35000</v>
      </c>
      <c r="K65" s="22">
        <f>Assumptions!$D36</f>
        <v>35000</v>
      </c>
      <c r="L65" s="22">
        <f>Assumptions!$D36</f>
        <v>35000</v>
      </c>
      <c r="M65" s="22">
        <f>Assumptions!$D36</f>
        <v>35000</v>
      </c>
    </row>
    <row r="66">
      <c r="A66" s="2" t="s">
        <v>35</v>
      </c>
      <c r="B66" s="22">
        <f>Assumptions!$D37</f>
        <v>180000</v>
      </c>
      <c r="C66" s="22">
        <f>Assumptions!$D37</f>
        <v>180000</v>
      </c>
      <c r="D66" s="22">
        <f>Assumptions!$D37</f>
        <v>180000</v>
      </c>
      <c r="E66" s="22">
        <f>Assumptions!$D37</f>
        <v>180000</v>
      </c>
      <c r="F66" s="22">
        <f>Assumptions!$D37</f>
        <v>180000</v>
      </c>
      <c r="G66" s="22">
        <f>Assumptions!$D37</f>
        <v>180000</v>
      </c>
      <c r="H66" s="22">
        <f>Assumptions!$D37</f>
        <v>180000</v>
      </c>
      <c r="I66" s="22">
        <f>Assumptions!$D37</f>
        <v>180000</v>
      </c>
      <c r="J66" s="22">
        <f>Assumptions!$D37</f>
        <v>180000</v>
      </c>
      <c r="K66" s="22">
        <f>Assumptions!$D37</f>
        <v>180000</v>
      </c>
      <c r="L66" s="22">
        <f>Assumptions!$D37</f>
        <v>180000</v>
      </c>
      <c r="M66" s="22">
        <f>Assumptions!$D37</f>
        <v>180000</v>
      </c>
    </row>
    <row r="67">
      <c r="A67" s="2"/>
    </row>
    <row r="68">
      <c r="A68" s="10" t="s">
        <v>60</v>
      </c>
      <c r="B68" s="22">
        <f t="shared" ref="B68:M68" si="11">B61+B64+B65+B66</f>
        <v>4700265.68</v>
      </c>
      <c r="C68" s="22">
        <f t="shared" si="11"/>
        <v>4766414.428</v>
      </c>
      <c r="D68" s="22">
        <f t="shared" si="11"/>
        <v>4833558.716</v>
      </c>
      <c r="E68" s="22">
        <f t="shared" si="11"/>
        <v>4901713.524</v>
      </c>
      <c r="F68" s="22">
        <f t="shared" si="11"/>
        <v>4970894.063</v>
      </c>
      <c r="G68" s="22">
        <f t="shared" si="11"/>
        <v>5041115.768</v>
      </c>
      <c r="H68" s="22">
        <f t="shared" si="11"/>
        <v>5112394.311</v>
      </c>
      <c r="I68" s="22">
        <f t="shared" si="11"/>
        <v>5184745.595</v>
      </c>
      <c r="J68" s="22">
        <f t="shared" si="11"/>
        <v>5258185.766</v>
      </c>
      <c r="K68" s="22">
        <f t="shared" si="11"/>
        <v>5332731.212</v>
      </c>
      <c r="L68" s="22">
        <f t="shared" si="11"/>
        <v>5408398.567</v>
      </c>
      <c r="M68" s="22">
        <f t="shared" si="11"/>
        <v>5485204.715</v>
      </c>
    </row>
    <row r="69">
      <c r="A69" s="2"/>
    </row>
    <row r="70">
      <c r="A70" s="10" t="s">
        <v>61</v>
      </c>
      <c r="B70" s="22">
        <f t="shared" ref="B70:M70" si="12">B6-B68</f>
        <v>155534.32</v>
      </c>
      <c r="C70" s="22">
        <f t="shared" si="12"/>
        <v>162465.3615</v>
      </c>
      <c r="D70" s="22">
        <f t="shared" si="12"/>
        <v>169500.7152</v>
      </c>
      <c r="E70" s="22">
        <f t="shared" si="12"/>
        <v>176641.951</v>
      </c>
      <c r="F70" s="22">
        <f t="shared" si="12"/>
        <v>183890.6623</v>
      </c>
      <c r="G70" s="22">
        <f t="shared" si="12"/>
        <v>191248.4668</v>
      </c>
      <c r="H70" s="22">
        <f t="shared" si="12"/>
        <v>198717.0062</v>
      </c>
      <c r="I70" s="22">
        <f t="shared" si="12"/>
        <v>206297.9472</v>
      </c>
      <c r="J70" s="22">
        <f t="shared" si="12"/>
        <v>213992.9813</v>
      </c>
      <c r="K70" s="22">
        <f t="shared" si="12"/>
        <v>221803.8256</v>
      </c>
      <c r="L70" s="22">
        <f t="shared" si="12"/>
        <v>229732.2232</v>
      </c>
      <c r="M70" s="22">
        <f t="shared" si="12"/>
        <v>237779.9432</v>
      </c>
    </row>
    <row r="71">
      <c r="A71"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s>
  <sheetData>
    <row r="1">
      <c r="A1" s="18"/>
      <c r="B1" s="26" t="s">
        <v>36</v>
      </c>
      <c r="C1" s="26" t="s">
        <v>37</v>
      </c>
      <c r="D1" s="26" t="s">
        <v>38</v>
      </c>
      <c r="E1" s="26" t="s">
        <v>39</v>
      </c>
      <c r="F1" s="26" t="s">
        <v>40</v>
      </c>
      <c r="G1" s="26" t="s">
        <v>41</v>
      </c>
      <c r="H1" s="26" t="s">
        <v>42</v>
      </c>
      <c r="I1" s="26" t="s">
        <v>43</v>
      </c>
      <c r="J1" s="26" t="s">
        <v>44</v>
      </c>
      <c r="K1" s="26" t="s">
        <v>45</v>
      </c>
      <c r="L1" s="26" t="s">
        <v>46</v>
      </c>
      <c r="M1" s="26" t="s">
        <v>47</v>
      </c>
    </row>
    <row r="2">
      <c r="A2" s="10" t="s">
        <v>50</v>
      </c>
    </row>
    <row r="3">
      <c r="A3" s="2" t="s">
        <v>49</v>
      </c>
      <c r="B3" s="22">
        <f>'Sales and Costs-S1'!B3+'Sales and Costs-S2'!B3+'Sales and Costs-S3'!B3</f>
        <v>20950000</v>
      </c>
      <c r="C3" s="22">
        <f>'Sales and Costs-S1'!C3+'Sales and Costs-S2'!C3+'Sales and Costs-S3'!C3</f>
        <v>21337657.5</v>
      </c>
      <c r="D3" s="22">
        <f>'Sales and Costs-S1'!D3+'Sales and Costs-S2'!D3+'Sales and Costs-S3'!D3</f>
        <v>21732965.48</v>
      </c>
      <c r="E3" s="22">
        <f>'Sales and Costs-S1'!E3+'Sales and Costs-S2'!E3+'Sales and Costs-S3'!E3</f>
        <v>22136084.67</v>
      </c>
      <c r="F3" s="22">
        <f>'Sales and Costs-S1'!F3+'Sales and Costs-S2'!F3+'Sales and Costs-S3'!F3</f>
        <v>22547179.36</v>
      </c>
      <c r="G3" s="22">
        <f>'Sales and Costs-S1'!G3+'Sales and Costs-S2'!G3+'Sales and Costs-S3'!G3</f>
        <v>22966417.48</v>
      </c>
      <c r="H3" s="22">
        <f>'Sales and Costs-S1'!H3+'Sales and Costs-S2'!H3+'Sales and Costs-S3'!H3</f>
        <v>23393970.71</v>
      </c>
      <c r="I3" s="22">
        <f>'Sales and Costs-S1'!I3+'Sales and Costs-S2'!I3+'Sales and Costs-S3'!I3</f>
        <v>23830014.52</v>
      </c>
      <c r="J3" s="22">
        <f>'Sales and Costs-S1'!J3+'Sales and Costs-S2'!J3+'Sales and Costs-S3'!J3</f>
        <v>24274728.3</v>
      </c>
      <c r="K3" s="22">
        <f>'Sales and Costs-S1'!K3+'Sales and Costs-S2'!K3+'Sales and Costs-S3'!K3</f>
        <v>24728295.42</v>
      </c>
      <c r="L3" s="22">
        <f>'Sales and Costs-S1'!L3+'Sales and Costs-S2'!L3+'Sales and Costs-S3'!L3</f>
        <v>25190903.37</v>
      </c>
      <c r="M3" s="22">
        <f>'Sales and Costs-S1'!M3+'Sales and Costs-S2'!M3+'Sales and Costs-S3'!M3</f>
        <v>25662743.79</v>
      </c>
    </row>
    <row r="4">
      <c r="A4" s="2" t="s">
        <v>15</v>
      </c>
      <c r="B4" s="22">
        <f>'Sales and Costs-S1'!B4+'Sales and Costs-S2'!B4+'Sales and Costs-S3'!B4</f>
        <v>710400</v>
      </c>
      <c r="C4" s="22">
        <f>'Sales and Costs-S1'!C4+'Sales and Costs-S2'!C4+'Sales and Costs-S3'!C4</f>
        <v>740646.42</v>
      </c>
      <c r="D4" s="22">
        <f>'Sales and Costs-S1'!D4+'Sales and Costs-S2'!D4+'Sales and Costs-S3'!D4</f>
        <v>772287.0267</v>
      </c>
      <c r="E4" s="22">
        <f>'Sales and Costs-S1'!E4+'Sales and Costs-S2'!E4+'Sales and Costs-S3'!E4</f>
        <v>805389.0569</v>
      </c>
      <c r="F4" s="22">
        <f>'Sales and Costs-S1'!F4+'Sales and Costs-S2'!F4+'Sales and Costs-S3'!F4</f>
        <v>840023.0926</v>
      </c>
      <c r="G4" s="22">
        <f>'Sales and Costs-S1'!G4+'Sales and Costs-S2'!G4+'Sales and Costs-S3'!G4</f>
        <v>876263.2312</v>
      </c>
      <c r="H4" s="22">
        <f>'Sales and Costs-S1'!H4+'Sales and Costs-S2'!H4+'Sales and Costs-S3'!H4</f>
        <v>914187.2651</v>
      </c>
      <c r="I4" s="22">
        <f>'Sales and Costs-S1'!I4+'Sales and Costs-S2'!I4+'Sales and Costs-S3'!I4</f>
        <v>953876.8701</v>
      </c>
      <c r="J4" s="22">
        <f>'Sales and Costs-S1'!J4+'Sales and Costs-S2'!J4+'Sales and Costs-S3'!J4</f>
        <v>995417.8045</v>
      </c>
      <c r="K4" s="22">
        <f>'Sales and Costs-S1'!K4+'Sales and Costs-S2'!K4+'Sales and Costs-S3'!K4</f>
        <v>1038900.118</v>
      </c>
      <c r="L4" s="22">
        <f>'Sales and Costs-S1'!L4+'Sales and Costs-S2'!L4+'Sales and Costs-S3'!L4</f>
        <v>1084418.37</v>
      </c>
      <c r="M4" s="22">
        <f>'Sales and Costs-S1'!M4+'Sales and Costs-S2'!M4+'Sales and Costs-S3'!M4</f>
        <v>1132071.863</v>
      </c>
    </row>
    <row r="5">
      <c r="A5" s="2" t="s">
        <v>16</v>
      </c>
      <c r="B5" s="22">
        <f>'Sales and Costs-S1'!B5+'Sales and Costs-S2'!B5+'Sales and Costs-S3'!B5</f>
        <v>1851000</v>
      </c>
      <c r="C5" s="22">
        <f>'Sales and Costs-S1'!C5+'Sales and Costs-S2'!C5+'Sales and Costs-S3'!C5</f>
        <v>1904915.25</v>
      </c>
      <c r="D5" s="22">
        <f>'Sales and Costs-S1'!D5+'Sales and Costs-S2'!D5+'Sales and Costs-S3'!D5</f>
        <v>1960490.832</v>
      </c>
      <c r="E5" s="22">
        <f>'Sales and Costs-S1'!E5+'Sales and Costs-S2'!E5+'Sales and Costs-S3'!E5</f>
        <v>2017779.559</v>
      </c>
      <c r="F5" s="22">
        <f>'Sales and Costs-S1'!F5+'Sales and Costs-S2'!F5+'Sales and Costs-S3'!F5</f>
        <v>2076835.954</v>
      </c>
      <c r="G5" s="22">
        <f>'Sales and Costs-S1'!G5+'Sales and Costs-S2'!G5+'Sales and Costs-S3'!G5</f>
        <v>2137716.312</v>
      </c>
      <c r="H5" s="22">
        <f>'Sales and Costs-S1'!H5+'Sales and Costs-S2'!H5+'Sales and Costs-S3'!H5</f>
        <v>2200478.752</v>
      </c>
      <c r="I5" s="22">
        <f>'Sales and Costs-S1'!I5+'Sales and Costs-S2'!I5+'Sales and Costs-S3'!I5</f>
        <v>2265183.281</v>
      </c>
      <c r="J5" s="22">
        <f>'Sales and Costs-S1'!J5+'Sales and Costs-S2'!J5+'Sales and Costs-S3'!J5</f>
        <v>2331891.854</v>
      </c>
      <c r="K5" s="22">
        <f>'Sales and Costs-S1'!K5+'Sales and Costs-S2'!K5+'Sales and Costs-S3'!K5</f>
        <v>2400668.438</v>
      </c>
      <c r="L5" s="22">
        <f>'Sales and Costs-S1'!L5+'Sales and Costs-S2'!L5+'Sales and Costs-S3'!L5</f>
        <v>2471579.079</v>
      </c>
      <c r="M5" s="22">
        <f>'Sales and Costs-S1'!M5+'Sales and Costs-S2'!M5+'Sales and Costs-S3'!M5</f>
        <v>2544691.972</v>
      </c>
    </row>
    <row r="6">
      <c r="A6" s="10" t="s">
        <v>51</v>
      </c>
      <c r="B6" s="22">
        <f t="shared" ref="B6:M6" si="1">SUM(B3:B5)</f>
        <v>23511400</v>
      </c>
      <c r="C6" s="22">
        <f t="shared" si="1"/>
        <v>23983219.17</v>
      </c>
      <c r="D6" s="22">
        <f t="shared" si="1"/>
        <v>24465743.34</v>
      </c>
      <c r="E6" s="22">
        <f t="shared" si="1"/>
        <v>24959253.29</v>
      </c>
      <c r="F6" s="22">
        <f t="shared" si="1"/>
        <v>25464038.41</v>
      </c>
      <c r="G6" s="22">
        <f t="shared" si="1"/>
        <v>25980397.03</v>
      </c>
      <c r="H6" s="22">
        <f t="shared" si="1"/>
        <v>26508636.73</v>
      </c>
      <c r="I6" s="22">
        <f t="shared" si="1"/>
        <v>27049074.67</v>
      </c>
      <c r="J6" s="22">
        <f t="shared" si="1"/>
        <v>27602037.95</v>
      </c>
      <c r="K6" s="22">
        <f t="shared" si="1"/>
        <v>28167863.98</v>
      </c>
      <c r="L6" s="22">
        <f t="shared" si="1"/>
        <v>28746900.82</v>
      </c>
      <c r="M6" s="22">
        <f t="shared" si="1"/>
        <v>29339507.63</v>
      </c>
    </row>
    <row r="7">
      <c r="A7" s="2"/>
    </row>
    <row r="8">
      <c r="A8" s="24" t="s">
        <v>52</v>
      </c>
    </row>
    <row r="9">
      <c r="A9" s="10" t="s">
        <v>14</v>
      </c>
    </row>
    <row r="10">
      <c r="A10" s="2" t="str">
        <f>Assumptions!A27</f>
        <v>Apple</v>
      </c>
      <c r="B10" s="22">
        <f>'Sales and Costs-S1'!B10+'Sales and Costs-S2'!B10+'Sales and Costs-S3'!B10</f>
        <v>2095000</v>
      </c>
      <c r="C10" s="22">
        <f>'Sales and Costs-S1'!C10+'Sales and Costs-S2'!C10+'Sales and Costs-S3'!C10</f>
        <v>2133765.75</v>
      </c>
      <c r="D10" s="22">
        <f>'Sales and Costs-S1'!D10+'Sales and Costs-S2'!D10+'Sales and Costs-S3'!D10</f>
        <v>2173296.548</v>
      </c>
      <c r="E10" s="22">
        <f>'Sales and Costs-S1'!E10+'Sales and Costs-S2'!E10+'Sales and Costs-S3'!E10</f>
        <v>2213608.467</v>
      </c>
      <c r="F10" s="22">
        <f>'Sales and Costs-S1'!F10+'Sales and Costs-S2'!F10+'Sales and Costs-S3'!F10</f>
        <v>2254717.936</v>
      </c>
      <c r="G10" s="22">
        <f>'Sales and Costs-S1'!G10+'Sales and Costs-S2'!G10+'Sales and Costs-S3'!G10</f>
        <v>2296641.748</v>
      </c>
      <c r="H10" s="22">
        <f>'Sales and Costs-S1'!H10+'Sales and Costs-S2'!H10+'Sales and Costs-S3'!H10</f>
        <v>2339397.071</v>
      </c>
      <c r="I10" s="22">
        <f>'Sales and Costs-S1'!I10+'Sales and Costs-S2'!I10+'Sales and Costs-S3'!I10</f>
        <v>2383001.452</v>
      </c>
      <c r="J10" s="22">
        <f>'Sales and Costs-S1'!J10+'Sales and Costs-S2'!J10+'Sales and Costs-S3'!J10</f>
        <v>2427472.83</v>
      </c>
      <c r="K10" s="22">
        <f>'Sales and Costs-S1'!K10+'Sales and Costs-S2'!K10+'Sales and Costs-S3'!K10</f>
        <v>2472829.542</v>
      </c>
      <c r="L10" s="22">
        <f>'Sales and Costs-S1'!L10+'Sales and Costs-S2'!L10+'Sales and Costs-S3'!L10</f>
        <v>2519090.337</v>
      </c>
      <c r="M10" s="22">
        <f>'Sales and Costs-S1'!M10+'Sales and Costs-S2'!M10+'Sales and Costs-S3'!M10</f>
        <v>2566274.379</v>
      </c>
    </row>
    <row r="11">
      <c r="A11" s="2" t="str">
        <f>Assumptions!A28</f>
        <v>Samsung</v>
      </c>
      <c r="B11" s="22">
        <f>'Sales and Costs-S1'!B11+'Sales and Costs-S2'!B11+'Sales and Costs-S3'!B11</f>
        <v>6285000</v>
      </c>
      <c r="C11" s="22">
        <f>'Sales and Costs-S1'!C11+'Sales and Costs-S2'!C11+'Sales and Costs-S3'!C11</f>
        <v>6401297.25</v>
      </c>
      <c r="D11" s="22">
        <f>'Sales and Costs-S1'!D11+'Sales and Costs-S2'!D11+'Sales and Costs-S3'!D11</f>
        <v>6519889.644</v>
      </c>
      <c r="E11" s="22">
        <f>'Sales and Costs-S1'!E11+'Sales and Costs-S2'!E11+'Sales and Costs-S3'!E11</f>
        <v>6640825.401</v>
      </c>
      <c r="F11" s="22">
        <f>'Sales and Costs-S1'!F11+'Sales and Costs-S2'!F11+'Sales and Costs-S3'!F11</f>
        <v>6764153.808</v>
      </c>
      <c r="G11" s="22">
        <f>'Sales and Costs-S1'!G11+'Sales and Costs-S2'!G11+'Sales and Costs-S3'!G11</f>
        <v>6889925.245</v>
      </c>
      <c r="H11" s="22">
        <f>'Sales and Costs-S1'!H11+'Sales and Costs-S2'!H11+'Sales and Costs-S3'!H11</f>
        <v>7018191.213</v>
      </c>
      <c r="I11" s="22">
        <f>'Sales and Costs-S1'!I11+'Sales and Costs-S2'!I11+'Sales and Costs-S3'!I11</f>
        <v>7149004.355</v>
      </c>
      <c r="J11" s="22">
        <f>'Sales and Costs-S1'!J11+'Sales and Costs-S2'!J11+'Sales and Costs-S3'!J11</f>
        <v>7282418.489</v>
      </c>
      <c r="K11" s="22">
        <f>'Sales and Costs-S1'!K11+'Sales and Costs-S2'!K11+'Sales and Costs-S3'!K11</f>
        <v>7418488.627</v>
      </c>
      <c r="L11" s="22">
        <f>'Sales and Costs-S1'!L11+'Sales and Costs-S2'!L11+'Sales and Costs-S3'!L11</f>
        <v>7557271.012</v>
      </c>
      <c r="M11" s="22">
        <f>'Sales and Costs-S1'!M11+'Sales and Costs-S2'!M11+'Sales and Costs-S3'!M11</f>
        <v>7698823.138</v>
      </c>
    </row>
    <row r="12">
      <c r="A12" s="2" t="str">
        <f>Assumptions!A29</f>
        <v>Mi</v>
      </c>
      <c r="B12" s="22">
        <f>'Sales and Costs-S1'!B12+'Sales and Costs-S2'!B12+'Sales and Costs-S3'!B12</f>
        <v>5866000</v>
      </c>
      <c r="C12" s="22">
        <f>'Sales and Costs-S1'!C12+'Sales and Costs-S2'!C12+'Sales and Costs-S3'!C12</f>
        <v>5974544.1</v>
      </c>
      <c r="D12" s="22">
        <f>'Sales and Costs-S1'!D12+'Sales and Costs-S2'!D12+'Sales and Costs-S3'!D12</f>
        <v>6085230.335</v>
      </c>
      <c r="E12" s="22">
        <f>'Sales and Costs-S1'!E12+'Sales and Costs-S2'!E12+'Sales and Costs-S3'!E12</f>
        <v>6198103.708</v>
      </c>
      <c r="F12" s="22">
        <f>'Sales and Costs-S1'!F12+'Sales and Costs-S2'!F12+'Sales and Costs-S3'!F12</f>
        <v>6313210.221</v>
      </c>
      <c r="G12" s="22">
        <f>'Sales and Costs-S1'!G12+'Sales and Costs-S2'!G12+'Sales and Costs-S3'!G12</f>
        <v>6430596.896</v>
      </c>
      <c r="H12" s="22">
        <f>'Sales and Costs-S1'!H12+'Sales and Costs-S2'!H12+'Sales and Costs-S3'!H12</f>
        <v>6550311.799</v>
      </c>
      <c r="I12" s="22">
        <f>'Sales and Costs-S1'!I12+'Sales and Costs-S2'!I12+'Sales and Costs-S3'!I12</f>
        <v>6672404.065</v>
      </c>
      <c r="J12" s="22">
        <f>'Sales and Costs-S1'!J12+'Sales and Costs-S2'!J12+'Sales and Costs-S3'!J12</f>
        <v>6796923.923</v>
      </c>
      <c r="K12" s="22">
        <f>'Sales and Costs-S1'!K12+'Sales and Costs-S2'!K12+'Sales and Costs-S3'!K12</f>
        <v>6923922.719</v>
      </c>
      <c r="L12" s="22">
        <f>'Sales and Costs-S1'!L12+'Sales and Costs-S2'!L12+'Sales and Costs-S3'!L12</f>
        <v>7053452.944</v>
      </c>
      <c r="M12" s="22">
        <f>'Sales and Costs-S1'!M12+'Sales and Costs-S2'!M12+'Sales and Costs-S3'!M12</f>
        <v>7185568.262</v>
      </c>
    </row>
    <row r="13">
      <c r="A13" s="2" t="str">
        <f>Assumptions!A30</f>
        <v>OnePlus</v>
      </c>
      <c r="B13" s="22">
        <f>'Sales and Costs-S1'!B13+'Sales and Costs-S2'!B13+'Sales and Costs-S3'!B13</f>
        <v>1676000</v>
      </c>
      <c r="C13" s="22">
        <f>'Sales and Costs-S1'!C13+'Sales and Costs-S2'!C13+'Sales and Costs-S3'!C13</f>
        <v>1707012.6</v>
      </c>
      <c r="D13" s="22">
        <f>'Sales and Costs-S1'!D13+'Sales and Costs-S2'!D13+'Sales and Costs-S3'!D13</f>
        <v>1738637.239</v>
      </c>
      <c r="E13" s="22">
        <f>'Sales and Costs-S1'!E13+'Sales and Costs-S2'!E13+'Sales and Costs-S3'!E13</f>
        <v>1770886.774</v>
      </c>
      <c r="F13" s="22">
        <f>'Sales and Costs-S1'!F13+'Sales and Costs-S2'!F13+'Sales and Costs-S3'!F13</f>
        <v>1803774.349</v>
      </c>
      <c r="G13" s="22">
        <f>'Sales and Costs-S1'!G13+'Sales and Costs-S2'!G13+'Sales and Costs-S3'!G13</f>
        <v>1837313.399</v>
      </c>
      <c r="H13" s="22">
        <f>'Sales and Costs-S1'!H13+'Sales and Costs-S2'!H13+'Sales and Costs-S3'!H13</f>
        <v>1871517.657</v>
      </c>
      <c r="I13" s="22">
        <f>'Sales and Costs-S1'!I13+'Sales and Costs-S2'!I13+'Sales and Costs-S3'!I13</f>
        <v>1906401.161</v>
      </c>
      <c r="J13" s="22">
        <f>'Sales and Costs-S1'!J13+'Sales and Costs-S2'!J13+'Sales and Costs-S3'!J13</f>
        <v>1941978.264</v>
      </c>
      <c r="K13" s="22">
        <f>'Sales and Costs-S1'!K13+'Sales and Costs-S2'!K13+'Sales and Costs-S3'!K13</f>
        <v>1978263.634</v>
      </c>
      <c r="L13" s="22">
        <f>'Sales and Costs-S1'!L13+'Sales and Costs-S2'!L13+'Sales and Costs-S3'!L13</f>
        <v>2015272.27</v>
      </c>
      <c r="M13" s="22">
        <f>'Sales and Costs-S1'!M13+'Sales and Costs-S2'!M13+'Sales and Costs-S3'!M13</f>
        <v>2053019.504</v>
      </c>
    </row>
    <row r="14">
      <c r="A14" s="2" t="str">
        <f>Assumptions!A31</f>
        <v>Oppo</v>
      </c>
      <c r="B14" s="22">
        <f>'Sales and Costs-S1'!B14+'Sales and Costs-S2'!B14+'Sales and Costs-S3'!B14</f>
        <v>3142500</v>
      </c>
      <c r="C14" s="22">
        <f>'Sales and Costs-S1'!C14+'Sales and Costs-S2'!C14+'Sales and Costs-S3'!C14</f>
        <v>3200648.625</v>
      </c>
      <c r="D14" s="22">
        <f>'Sales and Costs-S1'!D14+'Sales and Costs-S2'!D14+'Sales and Costs-S3'!D14</f>
        <v>3259944.822</v>
      </c>
      <c r="E14" s="22">
        <f>'Sales and Costs-S1'!E14+'Sales and Costs-S2'!E14+'Sales and Costs-S3'!E14</f>
        <v>3320412.701</v>
      </c>
      <c r="F14" s="22">
        <f>'Sales and Costs-S1'!F14+'Sales and Costs-S2'!F14+'Sales and Costs-S3'!F14</f>
        <v>3382076.904</v>
      </c>
      <c r="G14" s="22">
        <f>'Sales and Costs-S1'!G14+'Sales and Costs-S2'!G14+'Sales and Costs-S3'!G14</f>
        <v>3444962.623</v>
      </c>
      <c r="H14" s="22">
        <f>'Sales and Costs-S1'!H14+'Sales and Costs-S2'!H14+'Sales and Costs-S3'!H14</f>
        <v>3509095.606</v>
      </c>
      <c r="I14" s="22">
        <f>'Sales and Costs-S1'!I14+'Sales and Costs-S2'!I14+'Sales and Costs-S3'!I14</f>
        <v>3574502.178</v>
      </c>
      <c r="J14" s="22">
        <f>'Sales and Costs-S1'!J14+'Sales and Costs-S2'!J14+'Sales and Costs-S3'!J14</f>
        <v>3641209.244</v>
      </c>
      <c r="K14" s="22">
        <f>'Sales and Costs-S1'!K14+'Sales and Costs-S2'!K14+'Sales and Costs-S3'!K14</f>
        <v>3709244.314</v>
      </c>
      <c r="L14" s="22">
        <f>'Sales and Costs-S1'!L14+'Sales and Costs-S2'!L14+'Sales and Costs-S3'!L14</f>
        <v>3778635.506</v>
      </c>
      <c r="M14" s="22">
        <f>'Sales and Costs-S1'!M14+'Sales and Costs-S2'!M14+'Sales and Costs-S3'!M14</f>
        <v>3849411.569</v>
      </c>
    </row>
    <row r="15">
      <c r="A15" s="2" t="str">
        <f>Assumptions!A32</f>
        <v>Others</v>
      </c>
      <c r="B15" s="22">
        <f>'Sales and Costs-S1'!B15+'Sales and Costs-S2'!B15+'Sales and Costs-S3'!B15</f>
        <v>1885500</v>
      </c>
      <c r="C15" s="22">
        <f>'Sales and Costs-S1'!C15+'Sales and Costs-S2'!C15+'Sales and Costs-S3'!C15</f>
        <v>1920389.175</v>
      </c>
      <c r="D15" s="22">
        <f>'Sales and Costs-S1'!D15+'Sales and Costs-S2'!D15+'Sales and Costs-S3'!D15</f>
        <v>1955966.893</v>
      </c>
      <c r="E15" s="22">
        <f>'Sales and Costs-S1'!E15+'Sales and Costs-S2'!E15+'Sales and Costs-S3'!E15</f>
        <v>1992247.62</v>
      </c>
      <c r="F15" s="22">
        <f>'Sales and Costs-S1'!F15+'Sales and Costs-S2'!F15+'Sales and Costs-S3'!F15</f>
        <v>2029246.142</v>
      </c>
      <c r="G15" s="22">
        <f>'Sales and Costs-S1'!G15+'Sales and Costs-S2'!G15+'Sales and Costs-S3'!G15</f>
        <v>2066977.574</v>
      </c>
      <c r="H15" s="22">
        <f>'Sales and Costs-S1'!H15+'Sales and Costs-S2'!H15+'Sales and Costs-S3'!H15</f>
        <v>2105457.364</v>
      </c>
      <c r="I15" s="22">
        <f>'Sales and Costs-S1'!I15+'Sales and Costs-S2'!I15+'Sales and Costs-S3'!I15</f>
        <v>2144701.307</v>
      </c>
      <c r="J15" s="22">
        <f>'Sales and Costs-S1'!J15+'Sales and Costs-S2'!J15+'Sales and Costs-S3'!J15</f>
        <v>2184725.547</v>
      </c>
      <c r="K15" s="22">
        <f>'Sales and Costs-S1'!K15+'Sales and Costs-S2'!K15+'Sales and Costs-S3'!K15</f>
        <v>2225546.588</v>
      </c>
      <c r="L15" s="22">
        <f>'Sales and Costs-S1'!L15+'Sales and Costs-S2'!L15+'Sales and Costs-S3'!L15</f>
        <v>2267181.304</v>
      </c>
      <c r="M15" s="22">
        <f>'Sales and Costs-S1'!M15+'Sales and Costs-S2'!M15+'Sales and Costs-S3'!M15</f>
        <v>2309646.941</v>
      </c>
    </row>
    <row r="16">
      <c r="A16" s="2"/>
    </row>
    <row r="17">
      <c r="A17" s="10" t="s">
        <v>15</v>
      </c>
    </row>
    <row r="18">
      <c r="A18" s="2" t="str">
        <f t="shared" ref="A18:A23" si="2">A10</f>
        <v>Apple</v>
      </c>
      <c r="B18" s="22">
        <f>'Sales and Costs-S1'!B18+'Sales and Costs-S2'!B18+'Sales and Costs-S3'!B18</f>
        <v>49728</v>
      </c>
      <c r="C18" s="22">
        <f>'Sales and Costs-S1'!C18+'Sales and Costs-S2'!C18+'Sales and Costs-S3'!C18</f>
        <v>51845.2494</v>
      </c>
      <c r="D18" s="22">
        <f>'Sales and Costs-S1'!D18+'Sales and Costs-S2'!D18+'Sales and Costs-S3'!D18</f>
        <v>54060.09187</v>
      </c>
      <c r="E18" s="22">
        <f>'Sales and Costs-S1'!E18+'Sales and Costs-S2'!E18+'Sales and Costs-S3'!E18</f>
        <v>56377.23399</v>
      </c>
      <c r="F18" s="22">
        <f>'Sales and Costs-S1'!F18+'Sales and Costs-S2'!F18+'Sales and Costs-S3'!F18</f>
        <v>58801.61649</v>
      </c>
      <c r="G18" s="22">
        <f>'Sales and Costs-S1'!G18+'Sales and Costs-S2'!G18+'Sales and Costs-S3'!G18</f>
        <v>61338.42619</v>
      </c>
      <c r="H18" s="22">
        <f>'Sales and Costs-S1'!H18+'Sales and Costs-S2'!H18+'Sales and Costs-S3'!H18</f>
        <v>63993.10855</v>
      </c>
      <c r="I18" s="22">
        <f>'Sales and Costs-S1'!I18+'Sales and Costs-S2'!I18+'Sales and Costs-S3'!I18</f>
        <v>66771.38091</v>
      </c>
      <c r="J18" s="22">
        <f>'Sales and Costs-S1'!J18+'Sales and Costs-S2'!J18+'Sales and Costs-S3'!J18</f>
        <v>69679.24632</v>
      </c>
      <c r="K18" s="22">
        <f>'Sales and Costs-S1'!K18+'Sales and Costs-S2'!K18+'Sales and Costs-S3'!K18</f>
        <v>72723.00824</v>
      </c>
      <c r="L18" s="22">
        <f>'Sales and Costs-S1'!L18+'Sales and Costs-S2'!L18+'Sales and Costs-S3'!L18</f>
        <v>75909.28587</v>
      </c>
      <c r="M18" s="22">
        <f>'Sales and Costs-S1'!M18+'Sales and Costs-S2'!M18+'Sales and Costs-S3'!M18</f>
        <v>79245.03039</v>
      </c>
    </row>
    <row r="19">
      <c r="A19" s="2" t="str">
        <f t="shared" si="2"/>
        <v>Samsung</v>
      </c>
      <c r="B19" s="22">
        <f>'Sales and Costs-S1'!B19+'Sales and Costs-S2'!B19+'Sales and Costs-S3'!B19</f>
        <v>78144</v>
      </c>
      <c r="C19" s="22">
        <f>'Sales and Costs-S1'!C19+'Sales and Costs-S2'!C19+'Sales and Costs-S3'!C19</f>
        <v>81471.1062</v>
      </c>
      <c r="D19" s="22">
        <f>'Sales and Costs-S1'!D19+'Sales and Costs-S2'!D19+'Sales and Costs-S3'!D19</f>
        <v>84951.57294</v>
      </c>
      <c r="E19" s="22">
        <f>'Sales and Costs-S1'!E19+'Sales and Costs-S2'!E19+'Sales and Costs-S3'!E19</f>
        <v>88592.79626</v>
      </c>
      <c r="F19" s="22">
        <f>'Sales and Costs-S1'!F19+'Sales and Costs-S2'!F19+'Sales and Costs-S3'!F19</f>
        <v>92402.54019</v>
      </c>
      <c r="G19" s="22">
        <f>'Sales and Costs-S1'!G19+'Sales and Costs-S2'!G19+'Sales and Costs-S3'!G19</f>
        <v>96388.95544</v>
      </c>
      <c r="H19" s="22">
        <f>'Sales and Costs-S1'!H19+'Sales and Costs-S2'!H19+'Sales and Costs-S3'!H19</f>
        <v>100560.5992</v>
      </c>
      <c r="I19" s="22">
        <f>'Sales and Costs-S1'!I19+'Sales and Costs-S2'!I19+'Sales and Costs-S3'!I19</f>
        <v>104926.4557</v>
      </c>
      <c r="J19" s="22">
        <f>'Sales and Costs-S1'!J19+'Sales and Costs-S2'!J19+'Sales and Costs-S3'!J19</f>
        <v>109495.9585</v>
      </c>
      <c r="K19" s="22">
        <f>'Sales and Costs-S1'!K19+'Sales and Costs-S2'!K19+'Sales and Costs-S3'!K19</f>
        <v>114279.0129</v>
      </c>
      <c r="L19" s="22">
        <f>'Sales and Costs-S1'!L19+'Sales and Costs-S2'!L19+'Sales and Costs-S3'!L19</f>
        <v>119286.0207</v>
      </c>
      <c r="M19" s="22">
        <f>'Sales and Costs-S1'!M19+'Sales and Costs-S2'!M19+'Sales and Costs-S3'!M19</f>
        <v>124527.9049</v>
      </c>
    </row>
    <row r="20">
      <c r="A20" s="2" t="str">
        <f t="shared" si="2"/>
        <v>Mi</v>
      </c>
      <c r="B20" s="22">
        <f>'Sales and Costs-S1'!B20+'Sales and Costs-S2'!B20+'Sales and Costs-S3'!B20</f>
        <v>213120</v>
      </c>
      <c r="C20" s="22">
        <f>'Sales and Costs-S1'!C20+'Sales and Costs-S2'!C20+'Sales and Costs-S3'!C20</f>
        <v>222193.926</v>
      </c>
      <c r="D20" s="22">
        <f>'Sales and Costs-S1'!D20+'Sales and Costs-S2'!D20+'Sales and Costs-S3'!D20</f>
        <v>231686.108</v>
      </c>
      <c r="E20" s="22">
        <f>'Sales and Costs-S1'!E20+'Sales and Costs-S2'!E20+'Sales and Costs-S3'!E20</f>
        <v>241616.7171</v>
      </c>
      <c r="F20" s="22">
        <f>'Sales and Costs-S1'!F20+'Sales and Costs-S2'!F20+'Sales and Costs-S3'!F20</f>
        <v>252006.9278</v>
      </c>
      <c r="G20" s="22">
        <f>'Sales and Costs-S1'!G20+'Sales and Costs-S2'!G20+'Sales and Costs-S3'!G20</f>
        <v>262878.9694</v>
      </c>
      <c r="H20" s="22">
        <f>'Sales and Costs-S1'!H20+'Sales and Costs-S2'!H20+'Sales and Costs-S3'!H20</f>
        <v>274256.1795</v>
      </c>
      <c r="I20" s="22">
        <f>'Sales and Costs-S1'!I20+'Sales and Costs-S2'!I20+'Sales and Costs-S3'!I20</f>
        <v>286163.061</v>
      </c>
      <c r="J20" s="22">
        <f>'Sales and Costs-S1'!J20+'Sales and Costs-S2'!J20+'Sales and Costs-S3'!J20</f>
        <v>298625.3414</v>
      </c>
      <c r="K20" s="22">
        <f>'Sales and Costs-S1'!K20+'Sales and Costs-S2'!K20+'Sales and Costs-S3'!K20</f>
        <v>311670.0353</v>
      </c>
      <c r="L20" s="22">
        <f>'Sales and Costs-S1'!L20+'Sales and Costs-S2'!L20+'Sales and Costs-S3'!L20</f>
        <v>325325.5109</v>
      </c>
      <c r="M20" s="22">
        <f>'Sales and Costs-S1'!M20+'Sales and Costs-S2'!M20+'Sales and Costs-S3'!M20</f>
        <v>339621.5588</v>
      </c>
    </row>
    <row r="21">
      <c r="A21" s="2" t="str">
        <f t="shared" si="2"/>
        <v>OnePlus</v>
      </c>
      <c r="B21" s="22">
        <f>'Sales and Costs-S1'!B21+'Sales and Costs-S2'!B21+'Sales and Costs-S3'!B21</f>
        <v>0</v>
      </c>
      <c r="C21" s="22">
        <f>'Sales and Costs-S1'!C21+'Sales and Costs-S2'!C21+'Sales and Costs-S3'!C21</f>
        <v>0</v>
      </c>
      <c r="D21" s="22">
        <f>'Sales and Costs-S1'!D21+'Sales and Costs-S2'!D21+'Sales and Costs-S3'!D21</f>
        <v>0</v>
      </c>
      <c r="E21" s="22">
        <f>'Sales and Costs-S1'!E21+'Sales and Costs-S2'!E21+'Sales and Costs-S3'!E21</f>
        <v>0</v>
      </c>
      <c r="F21" s="22">
        <f>'Sales and Costs-S1'!F21+'Sales and Costs-S2'!F21+'Sales and Costs-S3'!F21</f>
        <v>0</v>
      </c>
      <c r="G21" s="22">
        <f>'Sales and Costs-S1'!G21+'Sales and Costs-S2'!G21+'Sales and Costs-S3'!G21</f>
        <v>0</v>
      </c>
      <c r="H21" s="22">
        <f>'Sales and Costs-S1'!H21+'Sales and Costs-S2'!H21+'Sales and Costs-S3'!H21</f>
        <v>0</v>
      </c>
      <c r="I21" s="22">
        <f>'Sales and Costs-S1'!I21+'Sales and Costs-S2'!I21+'Sales and Costs-S3'!I21</f>
        <v>0</v>
      </c>
      <c r="J21" s="22">
        <f>'Sales and Costs-S1'!J21+'Sales and Costs-S2'!J21+'Sales and Costs-S3'!J21</f>
        <v>0</v>
      </c>
      <c r="K21" s="22">
        <f>'Sales and Costs-S1'!K21+'Sales and Costs-S2'!K21+'Sales and Costs-S3'!K21</f>
        <v>0</v>
      </c>
      <c r="L21" s="22">
        <f>'Sales and Costs-S1'!L21+'Sales and Costs-S2'!L21+'Sales and Costs-S3'!L21</f>
        <v>0</v>
      </c>
      <c r="M21" s="22">
        <f>'Sales and Costs-S1'!M21+'Sales and Costs-S2'!M21+'Sales and Costs-S3'!M21</f>
        <v>0</v>
      </c>
    </row>
    <row r="22">
      <c r="A22" s="2" t="str">
        <f t="shared" si="2"/>
        <v>Oppo</v>
      </c>
      <c r="B22" s="22">
        <f>'Sales and Costs-S1'!B22+'Sales and Costs-S2'!B22+'Sales and Costs-S3'!B22</f>
        <v>0</v>
      </c>
      <c r="C22" s="22">
        <f>'Sales and Costs-S1'!C22+'Sales and Costs-S2'!C22+'Sales and Costs-S3'!C22</f>
        <v>0</v>
      </c>
      <c r="D22" s="22">
        <f>'Sales and Costs-S1'!D22+'Sales and Costs-S2'!D22+'Sales and Costs-S3'!D22</f>
        <v>0</v>
      </c>
      <c r="E22" s="22">
        <f>'Sales and Costs-S1'!E22+'Sales and Costs-S2'!E22+'Sales and Costs-S3'!E22</f>
        <v>0</v>
      </c>
      <c r="F22" s="22">
        <f>'Sales and Costs-S1'!F22+'Sales and Costs-S2'!F22+'Sales and Costs-S3'!F22</f>
        <v>0</v>
      </c>
      <c r="G22" s="22">
        <f>'Sales and Costs-S1'!G22+'Sales and Costs-S2'!G22+'Sales and Costs-S3'!G22</f>
        <v>0</v>
      </c>
      <c r="H22" s="22">
        <f>'Sales and Costs-S1'!H22+'Sales and Costs-S2'!H22+'Sales and Costs-S3'!H22</f>
        <v>0</v>
      </c>
      <c r="I22" s="22">
        <f>'Sales and Costs-S1'!I22+'Sales and Costs-S2'!I22+'Sales and Costs-S3'!I22</f>
        <v>0</v>
      </c>
      <c r="J22" s="22">
        <f>'Sales and Costs-S1'!J22+'Sales and Costs-S2'!J22+'Sales and Costs-S3'!J22</f>
        <v>0</v>
      </c>
      <c r="K22" s="22">
        <f>'Sales and Costs-S1'!K22+'Sales and Costs-S2'!K22+'Sales and Costs-S3'!K22</f>
        <v>0</v>
      </c>
      <c r="L22" s="22">
        <f>'Sales and Costs-S1'!L22+'Sales and Costs-S2'!L22+'Sales and Costs-S3'!L22</f>
        <v>0</v>
      </c>
      <c r="M22" s="22">
        <f>'Sales and Costs-S1'!M22+'Sales and Costs-S2'!M22+'Sales and Costs-S3'!M22</f>
        <v>0</v>
      </c>
    </row>
    <row r="23">
      <c r="A23" s="2" t="str">
        <f t="shared" si="2"/>
        <v>Others</v>
      </c>
      <c r="B23" s="22">
        <f>'Sales and Costs-S1'!B23+'Sales and Costs-S2'!B23+'Sales and Costs-S3'!B23</f>
        <v>369408</v>
      </c>
      <c r="C23" s="22">
        <f>'Sales and Costs-S1'!C23+'Sales and Costs-S2'!C23+'Sales and Costs-S3'!C23</f>
        <v>385136.1384</v>
      </c>
      <c r="D23" s="22">
        <f>'Sales and Costs-S1'!D23+'Sales and Costs-S2'!D23+'Sales and Costs-S3'!D23</f>
        <v>401589.2539</v>
      </c>
      <c r="E23" s="22">
        <f>'Sales and Costs-S1'!E23+'Sales and Costs-S2'!E23+'Sales and Costs-S3'!E23</f>
        <v>418802.3096</v>
      </c>
      <c r="F23" s="22">
        <f>'Sales and Costs-S1'!F23+'Sales and Costs-S2'!F23+'Sales and Costs-S3'!F23</f>
        <v>436812.0082</v>
      </c>
      <c r="G23" s="22">
        <f>'Sales and Costs-S1'!G23+'Sales and Costs-S2'!G23+'Sales and Costs-S3'!G23</f>
        <v>455656.8802</v>
      </c>
      <c r="H23" s="22">
        <f>'Sales and Costs-S1'!H23+'Sales and Costs-S2'!H23+'Sales and Costs-S3'!H23</f>
        <v>475377.3778</v>
      </c>
      <c r="I23" s="22">
        <f>'Sales and Costs-S1'!I23+'Sales and Costs-S2'!I23+'Sales and Costs-S3'!I23</f>
        <v>496015.9724</v>
      </c>
      <c r="J23" s="22">
        <f>'Sales and Costs-S1'!J23+'Sales and Costs-S2'!J23+'Sales and Costs-S3'!J23</f>
        <v>517617.2584</v>
      </c>
      <c r="K23" s="22">
        <f>'Sales and Costs-S1'!K23+'Sales and Costs-S2'!K23+'Sales and Costs-S3'!K23</f>
        <v>540228.0612</v>
      </c>
      <c r="L23" s="22">
        <f>'Sales and Costs-S1'!L23+'Sales and Costs-S2'!L23+'Sales and Costs-S3'!L23</f>
        <v>563897.5522</v>
      </c>
      <c r="M23" s="22">
        <f>'Sales and Costs-S1'!M23+'Sales and Costs-S2'!M23+'Sales and Costs-S3'!M23</f>
        <v>588677.3686</v>
      </c>
    </row>
    <row r="24">
      <c r="A24" s="2"/>
    </row>
    <row r="25">
      <c r="A25" s="10" t="s">
        <v>16</v>
      </c>
    </row>
    <row r="26">
      <c r="A26" s="2" t="str">
        <f t="shared" ref="A26:A32" si="3">A18</f>
        <v>Apple</v>
      </c>
      <c r="B26" s="22">
        <f>'Sales and Costs-S1'!B26+'Sales and Costs-S2'!B26+'Sales and Costs-S3'!B26</f>
        <v>92550</v>
      </c>
      <c r="C26" s="22">
        <f>'Sales and Costs-S1'!C26+'Sales and Costs-S2'!C26+'Sales and Costs-S3'!C26</f>
        <v>95245.7625</v>
      </c>
      <c r="D26" s="22">
        <f>'Sales and Costs-S1'!D26+'Sales and Costs-S2'!D26+'Sales and Costs-S3'!D26</f>
        <v>98024.5416</v>
      </c>
      <c r="E26" s="22">
        <f>'Sales and Costs-S1'!E26+'Sales and Costs-S2'!E26+'Sales and Costs-S3'!E26</f>
        <v>100888.9779</v>
      </c>
      <c r="F26" s="22">
        <f>'Sales and Costs-S1'!F26+'Sales and Costs-S2'!F26+'Sales and Costs-S3'!F26</f>
        <v>103841.7977</v>
      </c>
      <c r="G26" s="22">
        <f>'Sales and Costs-S1'!G26+'Sales and Costs-S2'!G26+'Sales and Costs-S3'!G26</f>
        <v>106885.8156</v>
      </c>
      <c r="H26" s="22">
        <f>'Sales and Costs-S1'!H26+'Sales and Costs-S2'!H26+'Sales and Costs-S3'!H26</f>
        <v>110023.9376</v>
      </c>
      <c r="I26" s="22">
        <f>'Sales and Costs-S1'!I26+'Sales and Costs-S2'!I26+'Sales and Costs-S3'!I26</f>
        <v>113259.1641</v>
      </c>
      <c r="J26" s="22">
        <f>'Sales and Costs-S1'!J26+'Sales and Costs-S2'!J26+'Sales and Costs-S3'!J26</f>
        <v>116594.5927</v>
      </c>
      <c r="K26" s="22">
        <f>'Sales and Costs-S1'!K26+'Sales and Costs-S2'!K26+'Sales and Costs-S3'!K26</f>
        <v>120033.4219</v>
      </c>
      <c r="L26" s="22">
        <f>'Sales and Costs-S1'!L26+'Sales and Costs-S2'!L26+'Sales and Costs-S3'!L26</f>
        <v>123578.954</v>
      </c>
      <c r="M26" s="22">
        <f>'Sales and Costs-S1'!M26+'Sales and Costs-S2'!M26+'Sales and Costs-S3'!M26</f>
        <v>127234.5986</v>
      </c>
    </row>
    <row r="27">
      <c r="A27" s="2" t="str">
        <f t="shared" si="3"/>
        <v>Samsung</v>
      </c>
      <c r="B27" s="22">
        <f>'Sales and Costs-S1'!B27+'Sales and Costs-S2'!B27+'Sales and Costs-S3'!B27</f>
        <v>0</v>
      </c>
      <c r="C27" s="22">
        <f>'Sales and Costs-S1'!C27+'Sales and Costs-S2'!C27+'Sales and Costs-S3'!C27</f>
        <v>0</v>
      </c>
      <c r="D27" s="22">
        <f>'Sales and Costs-S1'!D27+'Sales and Costs-S2'!D27+'Sales and Costs-S3'!D27</f>
        <v>0</v>
      </c>
      <c r="E27" s="22">
        <f>'Sales and Costs-S1'!E27+'Sales and Costs-S2'!E27+'Sales and Costs-S3'!E27</f>
        <v>0</v>
      </c>
      <c r="F27" s="22">
        <f>'Sales and Costs-S1'!F27+'Sales and Costs-S2'!F27+'Sales and Costs-S3'!F27</f>
        <v>0</v>
      </c>
      <c r="G27" s="22">
        <f>'Sales and Costs-S1'!G27+'Sales and Costs-S2'!G27+'Sales and Costs-S3'!G27</f>
        <v>0</v>
      </c>
      <c r="H27" s="22">
        <f>'Sales and Costs-S1'!H27+'Sales and Costs-S2'!H27+'Sales and Costs-S3'!H27</f>
        <v>0</v>
      </c>
      <c r="I27" s="22">
        <f>'Sales and Costs-S1'!I27+'Sales and Costs-S2'!I27+'Sales and Costs-S3'!I27</f>
        <v>0</v>
      </c>
      <c r="J27" s="22">
        <f>'Sales and Costs-S1'!J27+'Sales and Costs-S2'!J27+'Sales and Costs-S3'!J27</f>
        <v>0</v>
      </c>
      <c r="K27" s="22">
        <f>'Sales and Costs-S1'!K27+'Sales and Costs-S2'!K27+'Sales and Costs-S3'!K27</f>
        <v>0</v>
      </c>
      <c r="L27" s="22">
        <f>'Sales and Costs-S1'!L27+'Sales and Costs-S2'!L27+'Sales and Costs-S3'!L27</f>
        <v>0</v>
      </c>
      <c r="M27" s="22">
        <f>'Sales and Costs-S1'!M27+'Sales and Costs-S2'!M27+'Sales and Costs-S3'!M27</f>
        <v>0</v>
      </c>
    </row>
    <row r="28">
      <c r="A28" s="2" t="str">
        <f t="shared" si="3"/>
        <v>Mi</v>
      </c>
      <c r="B28" s="22">
        <f>'Sales and Costs-S1'!B28+'Sales and Costs-S2'!B28+'Sales and Costs-S3'!B28</f>
        <v>148080</v>
      </c>
      <c r="C28" s="22">
        <f>'Sales and Costs-S1'!C28+'Sales and Costs-S2'!C28+'Sales and Costs-S3'!C28</f>
        <v>152393.22</v>
      </c>
      <c r="D28" s="22">
        <f>'Sales and Costs-S1'!D28+'Sales and Costs-S2'!D28+'Sales and Costs-S3'!D28</f>
        <v>156839.2666</v>
      </c>
      <c r="E28" s="22">
        <f>'Sales and Costs-S1'!E28+'Sales and Costs-S2'!E28+'Sales and Costs-S3'!E28</f>
        <v>161422.3647</v>
      </c>
      <c r="F28" s="22">
        <f>'Sales and Costs-S1'!F28+'Sales and Costs-S2'!F28+'Sales and Costs-S3'!F28</f>
        <v>166146.8763</v>
      </c>
      <c r="G28" s="22">
        <f>'Sales and Costs-S1'!G28+'Sales and Costs-S2'!G28+'Sales and Costs-S3'!G28</f>
        <v>171017.305</v>
      </c>
      <c r="H28" s="22">
        <f>'Sales and Costs-S1'!H28+'Sales and Costs-S2'!H28+'Sales and Costs-S3'!H28</f>
        <v>176038.3002</v>
      </c>
      <c r="I28" s="22">
        <f>'Sales and Costs-S1'!I28+'Sales and Costs-S2'!I28+'Sales and Costs-S3'!I28</f>
        <v>181214.6625</v>
      </c>
      <c r="J28" s="22">
        <f>'Sales and Costs-S1'!J28+'Sales and Costs-S2'!J28+'Sales and Costs-S3'!J28</f>
        <v>186551.3483</v>
      </c>
      <c r="K28" s="22">
        <f>'Sales and Costs-S1'!K28+'Sales and Costs-S2'!K28+'Sales and Costs-S3'!K28</f>
        <v>192053.475</v>
      </c>
      <c r="L28" s="22">
        <f>'Sales and Costs-S1'!L28+'Sales and Costs-S2'!L28+'Sales and Costs-S3'!L28</f>
        <v>197726.3264</v>
      </c>
      <c r="M28" s="22">
        <f>'Sales and Costs-S1'!M28+'Sales and Costs-S2'!M28+'Sales and Costs-S3'!M28</f>
        <v>203575.3578</v>
      </c>
    </row>
    <row r="29">
      <c r="A29" s="2" t="str">
        <f t="shared" si="3"/>
        <v>OnePlus</v>
      </c>
      <c r="B29" s="22">
        <f>'Sales and Costs-S1'!B29+'Sales and Costs-S2'!B29+'Sales and Costs-S3'!B29</f>
        <v>74040</v>
      </c>
      <c r="C29" s="22">
        <f>'Sales and Costs-S1'!C29+'Sales and Costs-S2'!C29+'Sales and Costs-S3'!C29</f>
        <v>76196.61</v>
      </c>
      <c r="D29" s="22">
        <f>'Sales and Costs-S1'!D29+'Sales and Costs-S2'!D29+'Sales and Costs-S3'!D29</f>
        <v>78419.63328</v>
      </c>
      <c r="E29" s="22">
        <f>'Sales and Costs-S1'!E29+'Sales and Costs-S2'!E29+'Sales and Costs-S3'!E29</f>
        <v>80711.18234</v>
      </c>
      <c r="F29" s="22">
        <f>'Sales and Costs-S1'!F29+'Sales and Costs-S2'!F29+'Sales and Costs-S3'!F29</f>
        <v>83073.43817</v>
      </c>
      <c r="G29" s="22">
        <f>'Sales and Costs-S1'!G29+'Sales and Costs-S2'!G29+'Sales and Costs-S3'!G29</f>
        <v>85508.65248</v>
      </c>
      <c r="H29" s="22">
        <f>'Sales and Costs-S1'!H29+'Sales and Costs-S2'!H29+'Sales and Costs-S3'!H29</f>
        <v>88019.15009</v>
      </c>
      <c r="I29" s="22">
        <f>'Sales and Costs-S1'!I29+'Sales and Costs-S2'!I29+'Sales and Costs-S3'!I29</f>
        <v>90607.33125</v>
      </c>
      <c r="J29" s="22">
        <f>'Sales and Costs-S1'!J29+'Sales and Costs-S2'!J29+'Sales and Costs-S3'!J29</f>
        <v>93275.67415</v>
      </c>
      <c r="K29" s="22">
        <f>'Sales and Costs-S1'!K29+'Sales and Costs-S2'!K29+'Sales and Costs-S3'!K29</f>
        <v>96026.73751</v>
      </c>
      <c r="L29" s="22">
        <f>'Sales and Costs-S1'!L29+'Sales and Costs-S2'!L29+'Sales and Costs-S3'!L29</f>
        <v>98863.16318</v>
      </c>
      <c r="M29" s="22">
        <f>'Sales and Costs-S1'!M29+'Sales and Costs-S2'!M29+'Sales and Costs-S3'!M29</f>
        <v>101787.6789</v>
      </c>
    </row>
    <row r="30">
      <c r="A30" s="2" t="str">
        <f t="shared" si="3"/>
        <v>Oppo</v>
      </c>
      <c r="B30" s="22">
        <f>'Sales and Costs-S1'!B30+'Sales and Costs-S2'!B30+'Sales and Costs-S3'!B30</f>
        <v>0</v>
      </c>
      <c r="C30" s="22">
        <f>'Sales and Costs-S1'!C30+'Sales and Costs-S2'!C30+'Sales and Costs-S3'!C30</f>
        <v>0</v>
      </c>
      <c r="D30" s="22">
        <f>'Sales and Costs-S1'!D30+'Sales and Costs-S2'!D30+'Sales and Costs-S3'!D30</f>
        <v>0</v>
      </c>
      <c r="E30" s="22">
        <f>'Sales and Costs-S1'!E30+'Sales and Costs-S2'!E30+'Sales and Costs-S3'!E30</f>
        <v>0</v>
      </c>
      <c r="F30" s="22">
        <f>'Sales and Costs-S1'!F30+'Sales and Costs-S2'!F30+'Sales and Costs-S3'!F30</f>
        <v>0</v>
      </c>
      <c r="G30" s="22">
        <f>'Sales and Costs-S1'!G30+'Sales and Costs-S2'!G30+'Sales and Costs-S3'!G30</f>
        <v>0</v>
      </c>
      <c r="H30" s="22">
        <f>'Sales and Costs-S1'!H30+'Sales and Costs-S2'!H30+'Sales and Costs-S3'!H30</f>
        <v>0</v>
      </c>
      <c r="I30" s="22">
        <f>'Sales and Costs-S1'!I30+'Sales and Costs-S2'!I30+'Sales and Costs-S3'!I30</f>
        <v>0</v>
      </c>
      <c r="J30" s="22">
        <f>'Sales and Costs-S1'!J30+'Sales and Costs-S2'!J30+'Sales and Costs-S3'!J30</f>
        <v>0</v>
      </c>
      <c r="K30" s="22">
        <f>'Sales and Costs-S1'!K30+'Sales and Costs-S2'!K30+'Sales and Costs-S3'!K30</f>
        <v>0</v>
      </c>
      <c r="L30" s="22">
        <f>'Sales and Costs-S1'!L30+'Sales and Costs-S2'!L30+'Sales and Costs-S3'!L30</f>
        <v>0</v>
      </c>
      <c r="M30" s="22">
        <f>'Sales and Costs-S1'!M30+'Sales and Costs-S2'!M30+'Sales and Costs-S3'!M30</f>
        <v>0</v>
      </c>
    </row>
    <row r="31">
      <c r="A31" s="2" t="str">
        <f t="shared" si="3"/>
        <v>Others</v>
      </c>
      <c r="B31" s="22">
        <f>'Sales and Costs-S1'!B31+'Sales and Costs-S2'!B31+'Sales and Costs-S3'!B31</f>
        <v>1536330</v>
      </c>
      <c r="C31" s="22">
        <f>'Sales and Costs-S1'!C31+'Sales and Costs-S2'!C31+'Sales and Costs-S3'!C31</f>
        <v>1581079.658</v>
      </c>
      <c r="D31" s="22">
        <f>'Sales and Costs-S1'!D31+'Sales and Costs-S2'!D31+'Sales and Costs-S3'!D31</f>
        <v>1627207.391</v>
      </c>
      <c r="E31" s="22">
        <f>'Sales and Costs-S1'!E31+'Sales and Costs-S2'!E31+'Sales and Costs-S3'!E31</f>
        <v>1674757.034</v>
      </c>
      <c r="F31" s="22">
        <f>'Sales and Costs-S1'!F31+'Sales and Costs-S2'!F31+'Sales and Costs-S3'!F31</f>
        <v>1723773.842</v>
      </c>
      <c r="G31" s="22">
        <f>'Sales and Costs-S1'!G31+'Sales and Costs-S2'!G31+'Sales and Costs-S3'!G31</f>
        <v>1774304.539</v>
      </c>
      <c r="H31" s="22">
        <f>'Sales and Costs-S1'!H31+'Sales and Costs-S2'!H31+'Sales and Costs-S3'!H31</f>
        <v>1826397.364</v>
      </c>
      <c r="I31" s="22">
        <f>'Sales and Costs-S1'!I31+'Sales and Costs-S2'!I31+'Sales and Costs-S3'!I31</f>
        <v>1880102.123</v>
      </c>
      <c r="J31" s="22">
        <f>'Sales and Costs-S1'!J31+'Sales and Costs-S2'!J31+'Sales and Costs-S3'!J31</f>
        <v>1935470.239</v>
      </c>
      <c r="K31" s="22">
        <f>'Sales and Costs-S1'!K31+'Sales and Costs-S2'!K31+'Sales and Costs-S3'!K31</f>
        <v>1992554.803</v>
      </c>
      <c r="L31" s="22">
        <f>'Sales and Costs-S1'!L31+'Sales and Costs-S2'!L31+'Sales and Costs-S3'!L31</f>
        <v>2051410.636</v>
      </c>
      <c r="M31" s="22">
        <f>'Sales and Costs-S1'!M31+'Sales and Costs-S2'!M31+'Sales and Costs-S3'!M31</f>
        <v>2112094.337</v>
      </c>
    </row>
    <row r="32">
      <c r="A32" s="2" t="str">
        <f t="shared" si="3"/>
        <v/>
      </c>
    </row>
    <row r="33">
      <c r="A33" s="24" t="s">
        <v>53</v>
      </c>
    </row>
    <row r="34">
      <c r="A34" s="10" t="s">
        <v>14</v>
      </c>
    </row>
    <row r="35">
      <c r="A35" s="2" t="str">
        <f t="shared" ref="A35:A40" si="4">A26</f>
        <v>Apple</v>
      </c>
      <c r="B35" s="22">
        <f>'Sales and Costs-S1'!B35+'Sales and Costs-S2'!B35+'Sales and Costs-S3'!B35</f>
        <v>2011200</v>
      </c>
      <c r="C35" s="22">
        <f>'Sales and Costs-S1'!C35+'Sales and Costs-S2'!C35+'Sales and Costs-S3'!C35</f>
        <v>2048415.12</v>
      </c>
      <c r="D35" s="22">
        <f>'Sales and Costs-S1'!D35+'Sales and Costs-S2'!D35+'Sales and Costs-S3'!D35</f>
        <v>2086364.686</v>
      </c>
      <c r="E35" s="22">
        <f>'Sales and Costs-S1'!E35+'Sales and Costs-S2'!E35+'Sales and Costs-S3'!E35</f>
        <v>2125064.128</v>
      </c>
      <c r="F35" s="22">
        <f>'Sales and Costs-S1'!F35+'Sales and Costs-S2'!F35+'Sales and Costs-S3'!F35</f>
        <v>2164529.219</v>
      </c>
      <c r="G35" s="22">
        <f>'Sales and Costs-S1'!G35+'Sales and Costs-S2'!G35+'Sales and Costs-S3'!G35</f>
        <v>2204776.079</v>
      </c>
      <c r="H35" s="22">
        <f>'Sales and Costs-S1'!H35+'Sales and Costs-S2'!H35+'Sales and Costs-S3'!H35</f>
        <v>2245821.188</v>
      </c>
      <c r="I35" s="22">
        <f>'Sales and Costs-S1'!I35+'Sales and Costs-S2'!I35+'Sales and Costs-S3'!I35</f>
        <v>2287681.394</v>
      </c>
      <c r="J35" s="22">
        <f>'Sales and Costs-S1'!J35+'Sales and Costs-S2'!J35+'Sales and Costs-S3'!J35</f>
        <v>2330373.916</v>
      </c>
      <c r="K35" s="22">
        <f>'Sales and Costs-S1'!K35+'Sales and Costs-S2'!K35+'Sales and Costs-S3'!K35</f>
        <v>2373916.361</v>
      </c>
      <c r="L35" s="22">
        <f>'Sales and Costs-S1'!L35+'Sales and Costs-S2'!L35+'Sales and Costs-S3'!L35</f>
        <v>2418326.724</v>
      </c>
      <c r="M35" s="22">
        <f>'Sales and Costs-S1'!M35+'Sales and Costs-S2'!M35+'Sales and Costs-S3'!M35</f>
        <v>2463623.404</v>
      </c>
    </row>
    <row r="36">
      <c r="A36" s="2" t="str">
        <f t="shared" si="4"/>
        <v>Samsung</v>
      </c>
      <c r="B36" s="22">
        <f>'Sales and Costs-S1'!B36+'Sales and Costs-S2'!B36+'Sales and Costs-S3'!B36</f>
        <v>5656500</v>
      </c>
      <c r="C36" s="22">
        <f>'Sales and Costs-S1'!C36+'Sales and Costs-S2'!C36+'Sales and Costs-S3'!C36</f>
        <v>5761167.525</v>
      </c>
      <c r="D36" s="22">
        <f>'Sales and Costs-S1'!D36+'Sales and Costs-S2'!D36+'Sales and Costs-S3'!D36</f>
        <v>5867900.68</v>
      </c>
      <c r="E36" s="22">
        <f>'Sales and Costs-S1'!E36+'Sales and Costs-S2'!E36+'Sales and Costs-S3'!E36</f>
        <v>5976742.861</v>
      </c>
      <c r="F36" s="22">
        <f>'Sales and Costs-S1'!F36+'Sales and Costs-S2'!F36+'Sales and Costs-S3'!F36</f>
        <v>6087738.427</v>
      </c>
      <c r="G36" s="22">
        <f>'Sales and Costs-S1'!G36+'Sales and Costs-S2'!G36+'Sales and Costs-S3'!G36</f>
        <v>6200932.721</v>
      </c>
      <c r="H36" s="22">
        <f>'Sales and Costs-S1'!H36+'Sales and Costs-S2'!H36+'Sales and Costs-S3'!H36</f>
        <v>6316372.092</v>
      </c>
      <c r="I36" s="22">
        <f>'Sales and Costs-S1'!I36+'Sales and Costs-S2'!I36+'Sales and Costs-S3'!I36</f>
        <v>6434103.92</v>
      </c>
      <c r="J36" s="22">
        <f>'Sales and Costs-S1'!J36+'Sales and Costs-S2'!J36+'Sales and Costs-S3'!J36</f>
        <v>6554176.64</v>
      </c>
      <c r="K36" s="22">
        <f>'Sales and Costs-S1'!K36+'Sales and Costs-S2'!K36+'Sales and Costs-S3'!K36</f>
        <v>6676639.765</v>
      </c>
      <c r="L36" s="22">
        <f>'Sales and Costs-S1'!L36+'Sales and Costs-S2'!L36+'Sales and Costs-S3'!L36</f>
        <v>6801543.911</v>
      </c>
      <c r="M36" s="22">
        <f>'Sales and Costs-S1'!M36+'Sales and Costs-S2'!M36+'Sales and Costs-S3'!M36</f>
        <v>6928940.824</v>
      </c>
    </row>
    <row r="37">
      <c r="A37" s="2" t="str">
        <f t="shared" si="4"/>
        <v>Mi</v>
      </c>
      <c r="B37" s="22">
        <f>'Sales and Costs-S1'!B37+'Sales and Costs-S2'!B37+'Sales and Costs-S3'!B37</f>
        <v>5514040</v>
      </c>
      <c r="C37" s="22">
        <f>'Sales and Costs-S1'!C37+'Sales and Costs-S2'!C37+'Sales and Costs-S3'!C37</f>
        <v>5616071.454</v>
      </c>
      <c r="D37" s="22">
        <f>'Sales and Costs-S1'!D37+'Sales and Costs-S2'!D37+'Sales and Costs-S3'!D37</f>
        <v>5720116.515</v>
      </c>
      <c r="E37" s="22">
        <f>'Sales and Costs-S1'!E37+'Sales and Costs-S2'!E37+'Sales and Costs-S3'!E37</f>
        <v>5826217.486</v>
      </c>
      <c r="F37" s="22">
        <f>'Sales and Costs-S1'!F37+'Sales and Costs-S2'!F37+'Sales and Costs-S3'!F37</f>
        <v>5934417.608</v>
      </c>
      <c r="G37" s="22">
        <f>'Sales and Costs-S1'!G37+'Sales and Costs-S2'!G37+'Sales and Costs-S3'!G37</f>
        <v>6044761.082</v>
      </c>
      <c r="H37" s="22">
        <f>'Sales and Costs-S1'!H37+'Sales and Costs-S2'!H37+'Sales and Costs-S3'!H37</f>
        <v>6157293.091</v>
      </c>
      <c r="I37" s="22">
        <f>'Sales and Costs-S1'!I37+'Sales and Costs-S2'!I37+'Sales and Costs-S3'!I37</f>
        <v>6272059.821</v>
      </c>
      <c r="J37" s="22">
        <f>'Sales and Costs-S1'!J37+'Sales and Costs-S2'!J37+'Sales and Costs-S3'!J37</f>
        <v>6389108.487</v>
      </c>
      <c r="K37" s="22">
        <f>'Sales and Costs-S1'!K37+'Sales and Costs-S2'!K37+'Sales and Costs-S3'!K37</f>
        <v>6508487.356</v>
      </c>
      <c r="L37" s="22">
        <f>'Sales and Costs-S1'!L37+'Sales and Costs-S2'!L37+'Sales and Costs-S3'!L37</f>
        <v>6630245.768</v>
      </c>
      <c r="M37" s="22">
        <f>'Sales and Costs-S1'!M37+'Sales and Costs-S2'!M37+'Sales and Costs-S3'!M37</f>
        <v>6754434.167</v>
      </c>
    </row>
    <row r="38">
      <c r="A38" s="2" t="str">
        <f t="shared" si="4"/>
        <v>OnePlus</v>
      </c>
      <c r="B38" s="22">
        <f>'Sales and Costs-S1'!B38+'Sales and Costs-S2'!B38+'Sales and Costs-S3'!B38</f>
        <v>1508400</v>
      </c>
      <c r="C38" s="22">
        <f>'Sales and Costs-S1'!C38+'Sales and Costs-S2'!C38+'Sales and Costs-S3'!C38</f>
        <v>1536311.34</v>
      </c>
      <c r="D38" s="22">
        <f>'Sales and Costs-S1'!D38+'Sales and Costs-S2'!D38+'Sales and Costs-S3'!D38</f>
        <v>1564773.515</v>
      </c>
      <c r="E38" s="22">
        <f>'Sales and Costs-S1'!E38+'Sales and Costs-S2'!E38+'Sales and Costs-S3'!E38</f>
        <v>1593798.096</v>
      </c>
      <c r="F38" s="22">
        <f>'Sales and Costs-S1'!F38+'Sales and Costs-S2'!F38+'Sales and Costs-S3'!F38</f>
        <v>1623396.914</v>
      </c>
      <c r="G38" s="22">
        <f>'Sales and Costs-S1'!G38+'Sales and Costs-S2'!G38+'Sales and Costs-S3'!G38</f>
        <v>1653582.059</v>
      </c>
      <c r="H38" s="22">
        <f>'Sales and Costs-S1'!H38+'Sales and Costs-S2'!H38+'Sales and Costs-S3'!H38</f>
        <v>1684365.891</v>
      </c>
      <c r="I38" s="22">
        <f>'Sales and Costs-S1'!I38+'Sales and Costs-S2'!I38+'Sales and Costs-S3'!I38</f>
        <v>1715761.045</v>
      </c>
      <c r="J38" s="22">
        <f>'Sales and Costs-S1'!J38+'Sales and Costs-S2'!J38+'Sales and Costs-S3'!J38</f>
        <v>1747780.437</v>
      </c>
      <c r="K38" s="22">
        <f>'Sales and Costs-S1'!K38+'Sales and Costs-S2'!K38+'Sales and Costs-S3'!K38</f>
        <v>1780437.271</v>
      </c>
      <c r="L38" s="22">
        <f>'Sales and Costs-S1'!L38+'Sales and Costs-S2'!L38+'Sales and Costs-S3'!L38</f>
        <v>1813745.043</v>
      </c>
      <c r="M38" s="22">
        <f>'Sales and Costs-S1'!M38+'Sales and Costs-S2'!M38+'Sales and Costs-S3'!M38</f>
        <v>1847717.553</v>
      </c>
    </row>
    <row r="39">
      <c r="A39" s="2" t="str">
        <f t="shared" si="4"/>
        <v>Oppo</v>
      </c>
      <c r="B39" s="22">
        <f>'Sales and Costs-S1'!B39+'Sales and Costs-S2'!B39+'Sales and Costs-S3'!B39</f>
        <v>2765400</v>
      </c>
      <c r="C39" s="22">
        <f>'Sales and Costs-S1'!C39+'Sales and Costs-S2'!C39+'Sales and Costs-S3'!C39</f>
        <v>2816570.79</v>
      </c>
      <c r="D39" s="22">
        <f>'Sales and Costs-S1'!D39+'Sales and Costs-S2'!D39+'Sales and Costs-S3'!D39</f>
        <v>2868751.444</v>
      </c>
      <c r="E39" s="22">
        <f>'Sales and Costs-S1'!E39+'Sales and Costs-S2'!E39+'Sales and Costs-S3'!E39</f>
        <v>2921963.177</v>
      </c>
      <c r="F39" s="22">
        <f>'Sales and Costs-S1'!F39+'Sales and Costs-S2'!F39+'Sales and Costs-S3'!F39</f>
        <v>2976227.676</v>
      </c>
      <c r="G39" s="22">
        <f>'Sales and Costs-S1'!G39+'Sales and Costs-S2'!G39+'Sales and Costs-S3'!G39</f>
        <v>3031567.108</v>
      </c>
      <c r="H39" s="22">
        <f>'Sales and Costs-S1'!H39+'Sales and Costs-S2'!H39+'Sales and Costs-S3'!H39</f>
        <v>3088004.134</v>
      </c>
      <c r="I39" s="22">
        <f>'Sales and Costs-S1'!I39+'Sales and Costs-S2'!I39+'Sales and Costs-S3'!I39</f>
        <v>3145561.916</v>
      </c>
      <c r="J39" s="22">
        <f>'Sales and Costs-S1'!J39+'Sales and Costs-S2'!J39+'Sales and Costs-S3'!J39</f>
        <v>3204264.135</v>
      </c>
      <c r="K39" s="22">
        <f>'Sales and Costs-S1'!K39+'Sales and Costs-S2'!K39+'Sales and Costs-S3'!K39</f>
        <v>3264134.996</v>
      </c>
      <c r="L39" s="22">
        <f>'Sales and Costs-S1'!L39+'Sales and Costs-S2'!L39+'Sales and Costs-S3'!L39</f>
        <v>3325199.245</v>
      </c>
      <c r="M39" s="22">
        <f>'Sales and Costs-S1'!M39+'Sales and Costs-S2'!M39+'Sales and Costs-S3'!M39</f>
        <v>3387482.181</v>
      </c>
    </row>
    <row r="40">
      <c r="A40" s="2" t="str">
        <f t="shared" si="4"/>
        <v>Others</v>
      </c>
      <c r="B40" s="22">
        <f>'Sales and Costs-S1'!B40+'Sales and Costs-S2'!B40+'Sales and Costs-S3'!B40</f>
        <v>1659240</v>
      </c>
      <c r="C40" s="22">
        <f>'Sales and Costs-S1'!C40+'Sales and Costs-S2'!C40+'Sales and Costs-S3'!C40</f>
        <v>1689942.474</v>
      </c>
      <c r="D40" s="22">
        <f>'Sales and Costs-S1'!D40+'Sales and Costs-S2'!D40+'Sales and Costs-S3'!D40</f>
        <v>1721250.866</v>
      </c>
      <c r="E40" s="22">
        <f>'Sales and Costs-S1'!E40+'Sales and Costs-S2'!E40+'Sales and Costs-S3'!E40</f>
        <v>1753177.906</v>
      </c>
      <c r="F40" s="22">
        <f>'Sales and Costs-S1'!F40+'Sales and Costs-S2'!F40+'Sales and Costs-S3'!F40</f>
        <v>1785736.605</v>
      </c>
      <c r="G40" s="22">
        <f>'Sales and Costs-S1'!G40+'Sales and Costs-S2'!G40+'Sales and Costs-S3'!G40</f>
        <v>1818940.265</v>
      </c>
      <c r="H40" s="22">
        <f>'Sales and Costs-S1'!H40+'Sales and Costs-S2'!H40+'Sales and Costs-S3'!H40</f>
        <v>1852802.48</v>
      </c>
      <c r="I40" s="22">
        <f>'Sales and Costs-S1'!I40+'Sales and Costs-S2'!I40+'Sales and Costs-S3'!I40</f>
        <v>1887337.15</v>
      </c>
      <c r="J40" s="22">
        <f>'Sales and Costs-S1'!J40+'Sales and Costs-S2'!J40+'Sales and Costs-S3'!J40</f>
        <v>1922558.481</v>
      </c>
      <c r="K40" s="22">
        <f>'Sales and Costs-S1'!K40+'Sales and Costs-S2'!K40+'Sales and Costs-S3'!K40</f>
        <v>1958480.998</v>
      </c>
      <c r="L40" s="22">
        <f>'Sales and Costs-S1'!L40+'Sales and Costs-S2'!L40+'Sales and Costs-S3'!L40</f>
        <v>1995119.547</v>
      </c>
      <c r="M40" s="22">
        <f>'Sales and Costs-S1'!M40+'Sales and Costs-S2'!M40+'Sales and Costs-S3'!M40</f>
        <v>2032489.308</v>
      </c>
    </row>
    <row r="41">
      <c r="A41" s="10" t="s">
        <v>54</v>
      </c>
      <c r="B41" s="22">
        <f t="shared" ref="B41:M41" si="5">SUM(B35:B40)</f>
        <v>19114780</v>
      </c>
      <c r="C41" s="22">
        <f t="shared" si="5"/>
        <v>19468478.7</v>
      </c>
      <c r="D41" s="22">
        <f t="shared" si="5"/>
        <v>19829157.71</v>
      </c>
      <c r="E41" s="22">
        <f t="shared" si="5"/>
        <v>20196963.65</v>
      </c>
      <c r="F41" s="22">
        <f t="shared" si="5"/>
        <v>20572046.45</v>
      </c>
      <c r="G41" s="22">
        <f t="shared" si="5"/>
        <v>20954559.31</v>
      </c>
      <c r="H41" s="22">
        <f t="shared" si="5"/>
        <v>21344658.88</v>
      </c>
      <c r="I41" s="22">
        <f t="shared" si="5"/>
        <v>21742505.25</v>
      </c>
      <c r="J41" s="22">
        <f t="shared" si="5"/>
        <v>22148262.1</v>
      </c>
      <c r="K41" s="22">
        <f t="shared" si="5"/>
        <v>22562096.75</v>
      </c>
      <c r="L41" s="22">
        <f t="shared" si="5"/>
        <v>22984180.24</v>
      </c>
      <c r="M41" s="22">
        <f t="shared" si="5"/>
        <v>23414687.44</v>
      </c>
    </row>
    <row r="42">
      <c r="A42" s="2"/>
    </row>
    <row r="43">
      <c r="A43" s="10" t="s">
        <v>15</v>
      </c>
    </row>
    <row r="44">
      <c r="A44" s="2" t="str">
        <f t="shared" ref="A44:A49" si="6">A35</f>
        <v>Apple</v>
      </c>
      <c r="B44" s="22">
        <f>'Sales and Costs-S1'!B44+'Sales and Costs-S2'!B44+'Sales and Costs-S3'!B44</f>
        <v>46744.32</v>
      </c>
      <c r="C44" s="22">
        <f>'Sales and Costs-S1'!C44+'Sales and Costs-S2'!C44+'Sales and Costs-S3'!C44</f>
        <v>48734.53444</v>
      </c>
      <c r="D44" s="22">
        <f>'Sales and Costs-S1'!D44+'Sales and Costs-S2'!D44+'Sales and Costs-S3'!D44</f>
        <v>50816.48636</v>
      </c>
      <c r="E44" s="22">
        <f>'Sales and Costs-S1'!E44+'Sales and Costs-S2'!E44+'Sales and Costs-S3'!E44</f>
        <v>52994.59995</v>
      </c>
      <c r="F44" s="22">
        <f>'Sales and Costs-S1'!F44+'Sales and Costs-S2'!F44+'Sales and Costs-S3'!F44</f>
        <v>55273.5195</v>
      </c>
      <c r="G44" s="22">
        <f>'Sales and Costs-S1'!G44+'Sales and Costs-S2'!G44+'Sales and Costs-S3'!G44</f>
        <v>57658.12062</v>
      </c>
      <c r="H44" s="22">
        <f>'Sales and Costs-S1'!H44+'Sales and Costs-S2'!H44+'Sales and Costs-S3'!H44</f>
        <v>60153.52204</v>
      </c>
      <c r="I44" s="22">
        <f>'Sales and Costs-S1'!I44+'Sales and Costs-S2'!I44+'Sales and Costs-S3'!I44</f>
        <v>62765.09805</v>
      </c>
      <c r="J44" s="22">
        <f>'Sales and Costs-S1'!J44+'Sales and Costs-S2'!J44+'Sales and Costs-S3'!J44</f>
        <v>65498.49154</v>
      </c>
      <c r="K44" s="22">
        <f>'Sales and Costs-S1'!K44+'Sales and Costs-S2'!K44+'Sales and Costs-S3'!K44</f>
        <v>68359.62774</v>
      </c>
      <c r="L44" s="22">
        <f>'Sales and Costs-S1'!L44+'Sales and Costs-S2'!L44+'Sales and Costs-S3'!L44</f>
        <v>71354.72872</v>
      </c>
      <c r="M44" s="22">
        <f>'Sales and Costs-S1'!M44+'Sales and Costs-S2'!M44+'Sales and Costs-S3'!M44</f>
        <v>74490.32856</v>
      </c>
    </row>
    <row r="45">
      <c r="A45" s="2" t="str">
        <f t="shared" si="6"/>
        <v>Samsung</v>
      </c>
      <c r="B45" s="22">
        <f>'Sales and Costs-S1'!B45+'Sales and Costs-S2'!B45+'Sales and Costs-S3'!B45</f>
        <v>66422.4</v>
      </c>
      <c r="C45" s="22">
        <f>'Sales and Costs-S1'!C45+'Sales and Costs-S2'!C45+'Sales and Costs-S3'!C45</f>
        <v>69250.44027</v>
      </c>
      <c r="D45" s="22">
        <f>'Sales and Costs-S1'!D45+'Sales and Costs-S2'!D45+'Sales and Costs-S3'!D45</f>
        <v>72208.837</v>
      </c>
      <c r="E45" s="22">
        <f>'Sales and Costs-S1'!E45+'Sales and Costs-S2'!E45+'Sales and Costs-S3'!E45</f>
        <v>75303.87682</v>
      </c>
      <c r="F45" s="22">
        <f>'Sales and Costs-S1'!F45+'Sales and Costs-S2'!F45+'Sales and Costs-S3'!F45</f>
        <v>78542.15916</v>
      </c>
      <c r="G45" s="22">
        <f>'Sales and Costs-S1'!G45+'Sales and Costs-S2'!G45+'Sales and Costs-S3'!G45</f>
        <v>81930.61212</v>
      </c>
      <c r="H45" s="22">
        <f>'Sales and Costs-S1'!H45+'Sales and Costs-S2'!H45+'Sales and Costs-S3'!H45</f>
        <v>85476.50928</v>
      </c>
      <c r="I45" s="22">
        <f>'Sales and Costs-S1'!I45+'Sales and Costs-S2'!I45+'Sales and Costs-S3'!I45</f>
        <v>89187.48735</v>
      </c>
      <c r="J45" s="22">
        <f>'Sales and Costs-S1'!J45+'Sales and Costs-S2'!J45+'Sales and Costs-S3'!J45</f>
        <v>93071.56472</v>
      </c>
      <c r="K45" s="22">
        <f>'Sales and Costs-S1'!K45+'Sales and Costs-S2'!K45+'Sales and Costs-S3'!K45</f>
        <v>97137.161</v>
      </c>
      <c r="L45" s="22">
        <f>'Sales and Costs-S1'!L45+'Sales and Costs-S2'!L45+'Sales and Costs-S3'!L45</f>
        <v>101393.1176</v>
      </c>
      <c r="M45" s="22">
        <f>'Sales and Costs-S1'!M45+'Sales and Costs-S2'!M45+'Sales and Costs-S3'!M45</f>
        <v>105848.7192</v>
      </c>
    </row>
    <row r="46">
      <c r="A46" s="2" t="str">
        <f t="shared" si="6"/>
        <v>Mi</v>
      </c>
      <c r="B46" s="22">
        <f>'Sales and Costs-S1'!B46+'Sales and Costs-S2'!B46+'Sales and Costs-S3'!B46</f>
        <v>187545.6</v>
      </c>
      <c r="C46" s="22">
        <f>'Sales and Costs-S1'!C46+'Sales and Costs-S2'!C46+'Sales and Costs-S3'!C46</f>
        <v>195530.6549</v>
      </c>
      <c r="D46" s="22">
        <f>'Sales and Costs-S1'!D46+'Sales and Costs-S2'!D46+'Sales and Costs-S3'!D46</f>
        <v>203883.775</v>
      </c>
      <c r="E46" s="22">
        <f>'Sales and Costs-S1'!E46+'Sales and Costs-S2'!E46+'Sales and Costs-S3'!E46</f>
        <v>212622.711</v>
      </c>
      <c r="F46" s="22">
        <f>'Sales and Costs-S1'!F46+'Sales and Costs-S2'!F46+'Sales and Costs-S3'!F46</f>
        <v>221766.0965</v>
      </c>
      <c r="G46" s="22">
        <f>'Sales and Costs-S1'!G46+'Sales and Costs-S2'!G46+'Sales and Costs-S3'!G46</f>
        <v>231333.493</v>
      </c>
      <c r="H46" s="22">
        <f>'Sales and Costs-S1'!H46+'Sales and Costs-S2'!H46+'Sales and Costs-S3'!H46</f>
        <v>241345.438</v>
      </c>
      <c r="I46" s="22">
        <f>'Sales and Costs-S1'!I46+'Sales and Costs-S2'!I46+'Sales and Costs-S3'!I46</f>
        <v>251823.4937</v>
      </c>
      <c r="J46" s="22">
        <f>'Sales and Costs-S1'!J46+'Sales and Costs-S2'!J46+'Sales and Costs-S3'!J46</f>
        <v>262790.3004</v>
      </c>
      <c r="K46" s="22">
        <f>'Sales and Costs-S1'!K46+'Sales and Costs-S2'!K46+'Sales and Costs-S3'!K46</f>
        <v>274269.6311</v>
      </c>
      <c r="L46" s="22">
        <f>'Sales and Costs-S1'!L46+'Sales and Costs-S2'!L46+'Sales and Costs-S3'!L46</f>
        <v>286286.4496</v>
      </c>
      <c r="M46" s="22">
        <f>'Sales and Costs-S1'!M46+'Sales and Costs-S2'!M46+'Sales and Costs-S3'!M46</f>
        <v>298866.9717</v>
      </c>
    </row>
    <row r="47">
      <c r="A47" s="2" t="str">
        <f t="shared" si="6"/>
        <v>OnePlus</v>
      </c>
      <c r="B47" s="22">
        <f>'Sales and Costs-S1'!B47+'Sales and Costs-S2'!B47+'Sales and Costs-S3'!B47</f>
        <v>0</v>
      </c>
      <c r="C47" s="22">
        <f>'Sales and Costs-S1'!C47+'Sales and Costs-S2'!C47+'Sales and Costs-S3'!C47</f>
        <v>0</v>
      </c>
      <c r="D47" s="22">
        <f>'Sales and Costs-S1'!D47+'Sales and Costs-S2'!D47+'Sales and Costs-S3'!D47</f>
        <v>0</v>
      </c>
      <c r="E47" s="22">
        <f>'Sales and Costs-S1'!E47+'Sales and Costs-S2'!E47+'Sales and Costs-S3'!E47</f>
        <v>0</v>
      </c>
      <c r="F47" s="22">
        <f>'Sales and Costs-S1'!F47+'Sales and Costs-S2'!F47+'Sales and Costs-S3'!F47</f>
        <v>0</v>
      </c>
      <c r="G47" s="22">
        <f>'Sales and Costs-S1'!G47+'Sales and Costs-S2'!G47+'Sales and Costs-S3'!G47</f>
        <v>0</v>
      </c>
      <c r="H47" s="22">
        <f>'Sales and Costs-S1'!H47+'Sales and Costs-S2'!H47+'Sales and Costs-S3'!H47</f>
        <v>0</v>
      </c>
      <c r="I47" s="22">
        <f>'Sales and Costs-S1'!I47+'Sales and Costs-S2'!I47+'Sales and Costs-S3'!I47</f>
        <v>0</v>
      </c>
      <c r="J47" s="22">
        <f>'Sales and Costs-S1'!J47+'Sales and Costs-S2'!J47+'Sales and Costs-S3'!J47</f>
        <v>0</v>
      </c>
      <c r="K47" s="22">
        <f>'Sales and Costs-S1'!K47+'Sales and Costs-S2'!K47+'Sales and Costs-S3'!K47</f>
        <v>0</v>
      </c>
      <c r="L47" s="22">
        <f>'Sales and Costs-S1'!L47+'Sales and Costs-S2'!L47+'Sales and Costs-S3'!L47</f>
        <v>0</v>
      </c>
      <c r="M47" s="22">
        <f>'Sales and Costs-S1'!M47+'Sales and Costs-S2'!M47+'Sales and Costs-S3'!M47</f>
        <v>0</v>
      </c>
    </row>
    <row r="48">
      <c r="A48" s="2" t="str">
        <f t="shared" si="6"/>
        <v>Oppo</v>
      </c>
      <c r="B48" s="22">
        <f>'Sales and Costs-S1'!B48+'Sales and Costs-S2'!B48+'Sales and Costs-S3'!B48</f>
        <v>0</v>
      </c>
      <c r="C48" s="22">
        <f>'Sales and Costs-S1'!C48+'Sales and Costs-S2'!C48+'Sales and Costs-S3'!C48</f>
        <v>0</v>
      </c>
      <c r="D48" s="22">
        <f>'Sales and Costs-S1'!D48+'Sales and Costs-S2'!D48+'Sales and Costs-S3'!D48</f>
        <v>0</v>
      </c>
      <c r="E48" s="22">
        <f>'Sales and Costs-S1'!E48+'Sales and Costs-S2'!E48+'Sales and Costs-S3'!E48</f>
        <v>0</v>
      </c>
      <c r="F48" s="22">
        <f>'Sales and Costs-S1'!F48+'Sales and Costs-S2'!F48+'Sales and Costs-S3'!F48</f>
        <v>0</v>
      </c>
      <c r="G48" s="22">
        <f>'Sales and Costs-S1'!G48+'Sales and Costs-S2'!G48+'Sales and Costs-S3'!G48</f>
        <v>0</v>
      </c>
      <c r="H48" s="22">
        <f>'Sales and Costs-S1'!H48+'Sales and Costs-S2'!H48+'Sales and Costs-S3'!H48</f>
        <v>0</v>
      </c>
      <c r="I48" s="22">
        <f>'Sales and Costs-S1'!I48+'Sales and Costs-S2'!I48+'Sales and Costs-S3'!I48</f>
        <v>0</v>
      </c>
      <c r="J48" s="22">
        <f>'Sales and Costs-S1'!J48+'Sales and Costs-S2'!J48+'Sales and Costs-S3'!J48</f>
        <v>0</v>
      </c>
      <c r="K48" s="22">
        <f>'Sales and Costs-S1'!K48+'Sales and Costs-S2'!K48+'Sales and Costs-S3'!K48</f>
        <v>0</v>
      </c>
      <c r="L48" s="22">
        <f>'Sales and Costs-S1'!L48+'Sales and Costs-S2'!L48+'Sales and Costs-S3'!L48</f>
        <v>0</v>
      </c>
      <c r="M48" s="22">
        <f>'Sales and Costs-S1'!M48+'Sales and Costs-S2'!M48+'Sales and Costs-S3'!M48</f>
        <v>0</v>
      </c>
    </row>
    <row r="49">
      <c r="A49" s="2" t="str">
        <f t="shared" si="6"/>
        <v>Others</v>
      </c>
      <c r="B49" s="22">
        <f>'Sales and Costs-S1'!B49+'Sales and Costs-S2'!B49+'Sales and Costs-S3'!B49</f>
        <v>310302.72</v>
      </c>
      <c r="C49" s="22">
        <f>'Sales and Costs-S1'!C49+'Sales and Costs-S2'!C49+'Sales and Costs-S3'!C49</f>
        <v>323514.3563</v>
      </c>
      <c r="D49" s="22">
        <f>'Sales and Costs-S1'!D49+'Sales and Costs-S2'!D49+'Sales and Costs-S3'!D49</f>
        <v>337334.9733</v>
      </c>
      <c r="E49" s="22">
        <f>'Sales and Costs-S1'!E49+'Sales and Costs-S2'!E49+'Sales and Costs-S3'!E49</f>
        <v>351793.9401</v>
      </c>
      <c r="F49" s="22">
        <f>'Sales and Costs-S1'!F49+'Sales and Costs-S2'!F49+'Sales and Costs-S3'!F49</f>
        <v>366922.0869</v>
      </c>
      <c r="G49" s="22">
        <f>'Sales and Costs-S1'!G49+'Sales and Costs-S2'!G49+'Sales and Costs-S3'!G49</f>
        <v>382751.7794</v>
      </c>
      <c r="H49" s="22">
        <f>'Sales and Costs-S1'!H49+'Sales and Costs-S2'!H49+'Sales and Costs-S3'!H49</f>
        <v>399316.9974</v>
      </c>
      <c r="I49" s="22">
        <f>'Sales and Costs-S1'!I49+'Sales and Costs-S2'!I49+'Sales and Costs-S3'!I49</f>
        <v>416653.4169</v>
      </c>
      <c r="J49" s="22">
        <f>'Sales and Costs-S1'!J49+'Sales and Costs-S2'!J49+'Sales and Costs-S3'!J49</f>
        <v>434798.497</v>
      </c>
      <c r="K49" s="22">
        <f>'Sales and Costs-S1'!K49+'Sales and Costs-S2'!K49+'Sales and Costs-S3'!K49</f>
        <v>453791.5714</v>
      </c>
      <c r="L49" s="22">
        <f>'Sales and Costs-S1'!L49+'Sales and Costs-S2'!L49+'Sales and Costs-S3'!L49</f>
        <v>473673.9438</v>
      </c>
      <c r="M49" s="22">
        <f>'Sales and Costs-S1'!M49+'Sales and Costs-S2'!M49+'Sales and Costs-S3'!M49</f>
        <v>494488.9896</v>
      </c>
    </row>
    <row r="50">
      <c r="A50" s="10" t="s">
        <v>55</v>
      </c>
      <c r="B50" s="22">
        <f t="shared" ref="B50:M50" si="7">SUM(B44:B49)</f>
        <v>611015.04</v>
      </c>
      <c r="C50" s="22">
        <f t="shared" si="7"/>
        <v>637029.9858</v>
      </c>
      <c r="D50" s="22">
        <f t="shared" si="7"/>
        <v>664244.0717</v>
      </c>
      <c r="E50" s="22">
        <f t="shared" si="7"/>
        <v>692715.1279</v>
      </c>
      <c r="F50" s="22">
        <f t="shared" si="7"/>
        <v>722503.862</v>
      </c>
      <c r="G50" s="22">
        <f t="shared" si="7"/>
        <v>753674.0052</v>
      </c>
      <c r="H50" s="22">
        <f t="shared" si="7"/>
        <v>786292.4667</v>
      </c>
      <c r="I50" s="22">
        <f t="shared" si="7"/>
        <v>820429.496</v>
      </c>
      <c r="J50" s="22">
        <f t="shared" si="7"/>
        <v>856158.8537</v>
      </c>
      <c r="K50" s="22">
        <f t="shared" si="7"/>
        <v>893557.9912</v>
      </c>
      <c r="L50" s="22">
        <f t="shared" si="7"/>
        <v>932708.2397</v>
      </c>
      <c r="M50" s="22">
        <f t="shared" si="7"/>
        <v>973695.0091</v>
      </c>
    </row>
    <row r="51">
      <c r="A51" s="2"/>
    </row>
    <row r="52">
      <c r="A52" s="10" t="s">
        <v>16</v>
      </c>
    </row>
    <row r="53">
      <c r="A53" s="2" t="str">
        <f t="shared" ref="A53:A58" si="8">A44</f>
        <v>Apple</v>
      </c>
      <c r="B53" s="22">
        <f>'Sales and Costs-S1'!B53+'Sales and Costs-S2'!B53+'Sales and Costs-S3'!B53</f>
        <v>86997</v>
      </c>
      <c r="C53" s="22">
        <f>'Sales and Costs-S1'!C53+'Sales and Costs-S2'!C53+'Sales and Costs-S3'!C53</f>
        <v>89531.01675</v>
      </c>
      <c r="D53" s="22">
        <f>'Sales and Costs-S1'!D53+'Sales and Costs-S2'!D53+'Sales and Costs-S3'!D53</f>
        <v>92143.06911</v>
      </c>
      <c r="E53" s="22">
        <f>'Sales and Costs-S1'!E53+'Sales and Costs-S2'!E53+'Sales and Costs-S3'!E53</f>
        <v>94835.63925</v>
      </c>
      <c r="F53" s="22">
        <f>'Sales and Costs-S1'!F53+'Sales and Costs-S2'!F53+'Sales and Costs-S3'!F53</f>
        <v>97611.28984</v>
      </c>
      <c r="G53" s="22">
        <f>'Sales and Costs-S1'!G53+'Sales and Costs-S2'!G53+'Sales and Costs-S3'!G53</f>
        <v>100472.6667</v>
      </c>
      <c r="H53" s="22">
        <f>'Sales and Costs-S1'!H53+'Sales and Costs-S2'!H53+'Sales and Costs-S3'!H53</f>
        <v>103422.5014</v>
      </c>
      <c r="I53" s="22">
        <f>'Sales and Costs-S1'!I53+'Sales and Costs-S2'!I53+'Sales and Costs-S3'!I53</f>
        <v>106463.6142</v>
      </c>
      <c r="J53" s="22">
        <f>'Sales and Costs-S1'!J53+'Sales and Costs-S2'!J53+'Sales and Costs-S3'!J53</f>
        <v>109598.9171</v>
      </c>
      <c r="K53" s="22">
        <f>'Sales and Costs-S1'!K53+'Sales and Costs-S2'!K53+'Sales and Costs-S3'!K53</f>
        <v>112831.4166</v>
      </c>
      <c r="L53" s="22">
        <f>'Sales and Costs-S1'!L53+'Sales and Costs-S2'!L53+'Sales and Costs-S3'!L53</f>
        <v>116164.2167</v>
      </c>
      <c r="M53" s="22">
        <f>'Sales and Costs-S1'!M53+'Sales and Costs-S2'!M53+'Sales and Costs-S3'!M53</f>
        <v>119600.5227</v>
      </c>
    </row>
    <row r="54">
      <c r="A54" s="2" t="str">
        <f t="shared" si="8"/>
        <v>Samsung</v>
      </c>
      <c r="B54" s="22">
        <f>'Sales and Costs-S1'!B54+'Sales and Costs-S2'!B54+'Sales and Costs-S3'!B54</f>
        <v>0</v>
      </c>
      <c r="C54" s="22">
        <f>'Sales and Costs-S1'!C54+'Sales and Costs-S2'!C54+'Sales and Costs-S3'!C54</f>
        <v>0</v>
      </c>
      <c r="D54" s="22">
        <f>'Sales and Costs-S1'!D54+'Sales and Costs-S2'!D54+'Sales and Costs-S3'!D54</f>
        <v>0</v>
      </c>
      <c r="E54" s="22">
        <f>'Sales and Costs-S1'!E54+'Sales and Costs-S2'!E54+'Sales and Costs-S3'!E54</f>
        <v>0</v>
      </c>
      <c r="F54" s="22">
        <f>'Sales and Costs-S1'!F54+'Sales and Costs-S2'!F54+'Sales and Costs-S3'!F54</f>
        <v>0</v>
      </c>
      <c r="G54" s="22">
        <f>'Sales and Costs-S1'!G54+'Sales and Costs-S2'!G54+'Sales and Costs-S3'!G54</f>
        <v>0</v>
      </c>
      <c r="H54" s="22">
        <f>'Sales and Costs-S1'!H54+'Sales and Costs-S2'!H54+'Sales and Costs-S3'!H54</f>
        <v>0</v>
      </c>
      <c r="I54" s="22">
        <f>'Sales and Costs-S1'!I54+'Sales and Costs-S2'!I54+'Sales and Costs-S3'!I54</f>
        <v>0</v>
      </c>
      <c r="J54" s="22">
        <f>'Sales and Costs-S1'!J54+'Sales and Costs-S2'!J54+'Sales and Costs-S3'!J54</f>
        <v>0</v>
      </c>
      <c r="K54" s="22">
        <f>'Sales and Costs-S1'!K54+'Sales and Costs-S2'!K54+'Sales and Costs-S3'!K54</f>
        <v>0</v>
      </c>
      <c r="L54" s="22">
        <f>'Sales and Costs-S1'!L54+'Sales and Costs-S2'!L54+'Sales and Costs-S3'!L54</f>
        <v>0</v>
      </c>
      <c r="M54" s="22">
        <f>'Sales and Costs-S1'!M54+'Sales and Costs-S2'!M54+'Sales and Costs-S3'!M54</f>
        <v>0</v>
      </c>
    </row>
    <row r="55">
      <c r="A55" s="2" t="str">
        <f t="shared" si="8"/>
        <v>Mi</v>
      </c>
      <c r="B55" s="22">
        <f>'Sales and Costs-S1'!B55+'Sales and Costs-S2'!B55+'Sales and Costs-S3'!B55</f>
        <v>136233.6</v>
      </c>
      <c r="C55" s="22">
        <f>'Sales and Costs-S1'!C55+'Sales and Costs-S2'!C55+'Sales and Costs-S3'!C55</f>
        <v>140201.7624</v>
      </c>
      <c r="D55" s="22">
        <f>'Sales and Costs-S1'!D55+'Sales and Costs-S2'!D55+'Sales and Costs-S3'!D55</f>
        <v>144292.1252</v>
      </c>
      <c r="E55" s="22">
        <f>'Sales and Costs-S1'!E55+'Sales and Costs-S2'!E55+'Sales and Costs-S3'!E55</f>
        <v>148508.5755</v>
      </c>
      <c r="F55" s="22">
        <f>'Sales and Costs-S1'!F55+'Sales and Costs-S2'!F55+'Sales and Costs-S3'!F55</f>
        <v>152855.1262</v>
      </c>
      <c r="G55" s="22">
        <f>'Sales and Costs-S1'!G55+'Sales and Costs-S2'!G55+'Sales and Costs-S3'!G55</f>
        <v>157335.9206</v>
      </c>
      <c r="H55" s="22">
        <f>'Sales and Costs-S1'!H55+'Sales and Costs-S2'!H55+'Sales and Costs-S3'!H55</f>
        <v>161955.2362</v>
      </c>
      <c r="I55" s="22">
        <f>'Sales and Costs-S1'!I55+'Sales and Costs-S2'!I55+'Sales and Costs-S3'!I55</f>
        <v>166717.4895</v>
      </c>
      <c r="J55" s="22">
        <f>'Sales and Costs-S1'!J55+'Sales and Costs-S2'!J55+'Sales and Costs-S3'!J55</f>
        <v>171627.2404</v>
      </c>
      <c r="K55" s="22">
        <f>'Sales and Costs-S1'!K55+'Sales and Costs-S2'!K55+'Sales and Costs-S3'!K55</f>
        <v>176689.197</v>
      </c>
      <c r="L55" s="22">
        <f>'Sales and Costs-S1'!L55+'Sales and Costs-S2'!L55+'Sales and Costs-S3'!L55</f>
        <v>181908.2202</v>
      </c>
      <c r="M55" s="22">
        <f>'Sales and Costs-S1'!M55+'Sales and Costs-S2'!M55+'Sales and Costs-S3'!M55</f>
        <v>187289.3292</v>
      </c>
    </row>
    <row r="56">
      <c r="A56" s="2" t="str">
        <f t="shared" si="8"/>
        <v>OnePlus</v>
      </c>
      <c r="B56" s="22">
        <f>'Sales and Costs-S1'!B56+'Sales and Costs-S2'!B56+'Sales and Costs-S3'!B56</f>
        <v>65155.2</v>
      </c>
      <c r="C56" s="22">
        <f>'Sales and Costs-S1'!C56+'Sales and Costs-S2'!C56+'Sales and Costs-S3'!C56</f>
        <v>67053.0168</v>
      </c>
      <c r="D56" s="22">
        <f>'Sales and Costs-S1'!D56+'Sales and Costs-S2'!D56+'Sales and Costs-S3'!D56</f>
        <v>69009.27729</v>
      </c>
      <c r="E56" s="22">
        <f>'Sales and Costs-S1'!E56+'Sales and Costs-S2'!E56+'Sales and Costs-S3'!E56</f>
        <v>71025.84046</v>
      </c>
      <c r="F56" s="22">
        <f>'Sales and Costs-S1'!F56+'Sales and Costs-S2'!F56+'Sales and Costs-S3'!F56</f>
        <v>73104.62559</v>
      </c>
      <c r="G56" s="22">
        <f>'Sales and Costs-S1'!G56+'Sales and Costs-S2'!G56+'Sales and Costs-S3'!G56</f>
        <v>75247.61419</v>
      </c>
      <c r="H56" s="22">
        <f>'Sales and Costs-S1'!H56+'Sales and Costs-S2'!H56+'Sales and Costs-S3'!H56</f>
        <v>77456.85208</v>
      </c>
      <c r="I56" s="22">
        <f>'Sales and Costs-S1'!I56+'Sales and Costs-S2'!I56+'Sales and Costs-S3'!I56</f>
        <v>79734.4515</v>
      </c>
      <c r="J56" s="22">
        <f>'Sales and Costs-S1'!J56+'Sales and Costs-S2'!J56+'Sales and Costs-S3'!J56</f>
        <v>82082.59325</v>
      </c>
      <c r="K56" s="22">
        <f>'Sales and Costs-S1'!K56+'Sales and Costs-S2'!K56+'Sales and Costs-S3'!K56</f>
        <v>84503.52901</v>
      </c>
      <c r="L56" s="22">
        <f>'Sales and Costs-S1'!L56+'Sales and Costs-S2'!L56+'Sales and Costs-S3'!L56</f>
        <v>86999.58359</v>
      </c>
      <c r="M56" s="22">
        <f>'Sales and Costs-S1'!M56+'Sales and Costs-S2'!M56+'Sales and Costs-S3'!M56</f>
        <v>89573.15742</v>
      </c>
    </row>
    <row r="57">
      <c r="A57" s="2" t="str">
        <f t="shared" si="8"/>
        <v>Oppo</v>
      </c>
      <c r="B57" s="22">
        <f>'Sales and Costs-S1'!B57+'Sales and Costs-S2'!B57+'Sales and Costs-S3'!B57</f>
        <v>0</v>
      </c>
      <c r="C57" s="22">
        <f>'Sales and Costs-S1'!C57+'Sales and Costs-S2'!C57+'Sales and Costs-S3'!C57</f>
        <v>0</v>
      </c>
      <c r="D57" s="22">
        <f>'Sales and Costs-S1'!D57+'Sales and Costs-S2'!D57+'Sales and Costs-S3'!D57</f>
        <v>0</v>
      </c>
      <c r="E57" s="22">
        <f>'Sales and Costs-S1'!E57+'Sales and Costs-S2'!E57+'Sales and Costs-S3'!E57</f>
        <v>0</v>
      </c>
      <c r="F57" s="22">
        <f>'Sales and Costs-S1'!F57+'Sales and Costs-S2'!F57+'Sales and Costs-S3'!F57</f>
        <v>0</v>
      </c>
      <c r="G57" s="22">
        <f>'Sales and Costs-S1'!G57+'Sales and Costs-S2'!G57+'Sales and Costs-S3'!G57</f>
        <v>0</v>
      </c>
      <c r="H57" s="22">
        <f>'Sales and Costs-S1'!H57+'Sales and Costs-S2'!H57+'Sales and Costs-S3'!H57</f>
        <v>0</v>
      </c>
      <c r="I57" s="22">
        <f>'Sales and Costs-S1'!I57+'Sales and Costs-S2'!I57+'Sales and Costs-S3'!I57</f>
        <v>0</v>
      </c>
      <c r="J57" s="22">
        <f>'Sales and Costs-S1'!J57+'Sales and Costs-S2'!J57+'Sales and Costs-S3'!J57</f>
        <v>0</v>
      </c>
      <c r="K57" s="22">
        <f>'Sales and Costs-S1'!K57+'Sales and Costs-S2'!K57+'Sales and Costs-S3'!K57</f>
        <v>0</v>
      </c>
      <c r="L57" s="22">
        <f>'Sales and Costs-S1'!L57+'Sales and Costs-S2'!L57+'Sales and Costs-S3'!L57</f>
        <v>0</v>
      </c>
      <c r="M57" s="22">
        <f>'Sales and Costs-S1'!M57+'Sales and Costs-S2'!M57+'Sales and Costs-S3'!M57</f>
        <v>0</v>
      </c>
    </row>
    <row r="58">
      <c r="A58" s="2" t="str">
        <f t="shared" si="8"/>
        <v>Others</v>
      </c>
      <c r="B58" s="22">
        <f>'Sales and Costs-S1'!B58+'Sales and Costs-S2'!B58+'Sales and Costs-S3'!B58</f>
        <v>1229064</v>
      </c>
      <c r="C58" s="22">
        <f>'Sales and Costs-S1'!C58+'Sales and Costs-S2'!C58+'Sales and Costs-S3'!C58</f>
        <v>1264863.726</v>
      </c>
      <c r="D58" s="22">
        <f>'Sales and Costs-S1'!D58+'Sales and Costs-S2'!D58+'Sales and Costs-S3'!D58</f>
        <v>1301765.912</v>
      </c>
      <c r="E58" s="22">
        <f>'Sales and Costs-S1'!E58+'Sales and Costs-S2'!E58+'Sales and Costs-S3'!E58</f>
        <v>1339805.627</v>
      </c>
      <c r="F58" s="22">
        <f>'Sales and Costs-S1'!F58+'Sales and Costs-S2'!F58+'Sales and Costs-S3'!F58</f>
        <v>1379019.074</v>
      </c>
      <c r="G58" s="22">
        <f>'Sales and Costs-S1'!G58+'Sales and Costs-S2'!G58+'Sales and Costs-S3'!G58</f>
        <v>1419443.631</v>
      </c>
      <c r="H58" s="22">
        <f>'Sales and Costs-S1'!H58+'Sales and Costs-S2'!H58+'Sales and Costs-S3'!H58</f>
        <v>1461117.892</v>
      </c>
      <c r="I58" s="22">
        <f>'Sales and Costs-S1'!I58+'Sales and Costs-S2'!I58+'Sales and Costs-S3'!I58</f>
        <v>1504081.699</v>
      </c>
      <c r="J58" s="22">
        <f>'Sales and Costs-S1'!J58+'Sales and Costs-S2'!J58+'Sales and Costs-S3'!J58</f>
        <v>1548376.191</v>
      </c>
      <c r="K58" s="22">
        <f>'Sales and Costs-S1'!K58+'Sales and Costs-S2'!K58+'Sales and Costs-S3'!K58</f>
        <v>1594043.843</v>
      </c>
      <c r="L58" s="22">
        <f>'Sales and Costs-S1'!L58+'Sales and Costs-S2'!L58+'Sales and Costs-S3'!L58</f>
        <v>1641128.509</v>
      </c>
      <c r="M58" s="22">
        <f>'Sales and Costs-S1'!M58+'Sales and Costs-S2'!M58+'Sales and Costs-S3'!M58</f>
        <v>1689675.47</v>
      </c>
    </row>
    <row r="59">
      <c r="A59" s="10" t="s">
        <v>56</v>
      </c>
      <c r="B59" s="22">
        <f>'Sales and Costs-S1'!B59+'Sales and Costs-S2'!B59+'Sales and Costs-S3'!B59</f>
        <v>1517449.8</v>
      </c>
      <c r="C59" s="22">
        <f t="shared" ref="C59:M59" si="9">SUM(C53:C58)</f>
        <v>1561649.522</v>
      </c>
      <c r="D59" s="22">
        <f t="shared" si="9"/>
        <v>1607210.384</v>
      </c>
      <c r="E59" s="22">
        <f t="shared" si="9"/>
        <v>1654175.682</v>
      </c>
      <c r="F59" s="22">
        <f t="shared" si="9"/>
        <v>1702590.115</v>
      </c>
      <c r="G59" s="22">
        <f t="shared" si="9"/>
        <v>1752499.833</v>
      </c>
      <c r="H59" s="22">
        <f t="shared" si="9"/>
        <v>1803952.481</v>
      </c>
      <c r="I59" s="22">
        <f t="shared" si="9"/>
        <v>1856997.254</v>
      </c>
      <c r="J59" s="22">
        <f t="shared" si="9"/>
        <v>1911684.942</v>
      </c>
      <c r="K59" s="22">
        <f t="shared" si="9"/>
        <v>1968067.985</v>
      </c>
      <c r="L59" s="22">
        <f t="shared" si="9"/>
        <v>2026200.529</v>
      </c>
      <c r="M59" s="22">
        <f t="shared" si="9"/>
        <v>2086138.479</v>
      </c>
    </row>
    <row r="60">
      <c r="A60" s="2"/>
    </row>
    <row r="61">
      <c r="A61" s="10" t="s">
        <v>57</v>
      </c>
      <c r="B61" s="22">
        <f t="shared" ref="B61:M61" si="10">B41+B50+B59</f>
        <v>21243244.84</v>
      </c>
      <c r="C61" s="22">
        <f t="shared" si="10"/>
        <v>21667158.21</v>
      </c>
      <c r="D61" s="22">
        <f t="shared" si="10"/>
        <v>22100612.16</v>
      </c>
      <c r="E61" s="22">
        <f t="shared" si="10"/>
        <v>22543854.46</v>
      </c>
      <c r="F61" s="22">
        <f t="shared" si="10"/>
        <v>22997140.43</v>
      </c>
      <c r="G61" s="22">
        <f t="shared" si="10"/>
        <v>23460733.15</v>
      </c>
      <c r="H61" s="22">
        <f t="shared" si="10"/>
        <v>23934903.82</v>
      </c>
      <c r="I61" s="22">
        <f t="shared" si="10"/>
        <v>24419932</v>
      </c>
      <c r="J61" s="22">
        <f t="shared" si="10"/>
        <v>24916105.89</v>
      </c>
      <c r="K61" s="22">
        <f t="shared" si="10"/>
        <v>25423722.72</v>
      </c>
      <c r="L61" s="22">
        <f t="shared" si="10"/>
        <v>25943089.01</v>
      </c>
      <c r="M61" s="22">
        <f t="shared" si="10"/>
        <v>26474520.93</v>
      </c>
    </row>
    <row r="62">
      <c r="A62" s="2"/>
    </row>
    <row r="63">
      <c r="A63" s="10" t="s">
        <v>58</v>
      </c>
    </row>
    <row r="64">
      <c r="A64" s="2" t="s">
        <v>33</v>
      </c>
      <c r="B64" s="22">
        <f>'Sales and Costs-S1'!B64+'Sales and Costs-S2'!B64+'Sales and Costs-S3'!B64</f>
        <v>415000</v>
      </c>
      <c r="C64" s="22">
        <f>'Sales and Costs-S1'!C64+'Sales and Costs-S2'!C64+'Sales and Costs-S3'!C64</f>
        <v>415000</v>
      </c>
      <c r="D64" s="22">
        <f>'Sales and Costs-S1'!D64+'Sales and Costs-S2'!D64+'Sales and Costs-S3'!D64</f>
        <v>415000</v>
      </c>
      <c r="E64" s="22">
        <f>'Sales and Costs-S1'!E64+'Sales and Costs-S2'!E64+'Sales and Costs-S3'!E64</f>
        <v>415000</v>
      </c>
      <c r="F64" s="22">
        <f>'Sales and Costs-S1'!F64+'Sales and Costs-S2'!F64+'Sales and Costs-S3'!F64</f>
        <v>415000</v>
      </c>
      <c r="G64" s="22">
        <f>'Sales and Costs-S1'!G64+'Sales and Costs-S2'!G64+'Sales and Costs-S3'!G64</f>
        <v>415000</v>
      </c>
      <c r="H64" s="22">
        <f>'Sales and Costs-S1'!H64+'Sales and Costs-S2'!H64+'Sales and Costs-S3'!H64</f>
        <v>415000</v>
      </c>
      <c r="I64" s="22">
        <f>'Sales and Costs-S1'!I64+'Sales and Costs-S2'!I64+'Sales and Costs-S3'!I64</f>
        <v>415000</v>
      </c>
      <c r="J64" s="22">
        <f>'Sales and Costs-S1'!J64+'Sales and Costs-S2'!J64+'Sales and Costs-S3'!J64</f>
        <v>415000</v>
      </c>
      <c r="K64" s="22">
        <f>'Sales and Costs-S1'!K64+'Sales and Costs-S2'!K64+'Sales and Costs-S3'!K64</f>
        <v>415000</v>
      </c>
      <c r="L64" s="22">
        <f>'Sales and Costs-S1'!L64+'Sales and Costs-S2'!L64+'Sales and Costs-S3'!L64</f>
        <v>415000</v>
      </c>
      <c r="M64" s="22">
        <f>'Sales and Costs-S1'!M64+'Sales and Costs-S2'!M64+'Sales and Costs-S3'!M64</f>
        <v>415000</v>
      </c>
    </row>
    <row r="65">
      <c r="A65" s="2" t="s">
        <v>59</v>
      </c>
      <c r="B65" s="22">
        <f>'Sales and Costs-S1'!B65+'Sales and Costs-S2'!B65+'Sales and Costs-S3'!B65</f>
        <v>140000</v>
      </c>
      <c r="C65" s="22">
        <f>'Sales and Costs-S1'!C65+'Sales and Costs-S2'!C65+'Sales and Costs-S3'!C65</f>
        <v>140000</v>
      </c>
      <c r="D65" s="22">
        <f>'Sales and Costs-S1'!D65+'Sales and Costs-S2'!D65+'Sales and Costs-S3'!D65</f>
        <v>140000</v>
      </c>
      <c r="E65" s="22">
        <f>'Sales and Costs-S1'!E65+'Sales and Costs-S2'!E65+'Sales and Costs-S3'!E65</f>
        <v>140000</v>
      </c>
      <c r="F65" s="22">
        <f>'Sales and Costs-S1'!F65+'Sales and Costs-S2'!F65+'Sales and Costs-S3'!F65</f>
        <v>140000</v>
      </c>
      <c r="G65" s="22">
        <f>'Sales and Costs-S1'!G65+'Sales and Costs-S2'!G65+'Sales and Costs-S3'!G65</f>
        <v>140000</v>
      </c>
      <c r="H65" s="22">
        <f>'Sales and Costs-S1'!H65+'Sales and Costs-S2'!H65+'Sales and Costs-S3'!H65</f>
        <v>140000</v>
      </c>
      <c r="I65" s="22">
        <f>'Sales and Costs-S1'!I65+'Sales and Costs-S2'!I65+'Sales and Costs-S3'!I65</f>
        <v>140000</v>
      </c>
      <c r="J65" s="22">
        <f>'Sales and Costs-S1'!J65+'Sales and Costs-S2'!J65+'Sales and Costs-S3'!J65</f>
        <v>140000</v>
      </c>
      <c r="K65" s="22">
        <f>'Sales and Costs-S1'!K65+'Sales and Costs-S2'!K65+'Sales and Costs-S3'!K65</f>
        <v>140000</v>
      </c>
      <c r="L65" s="22">
        <f>'Sales and Costs-S1'!L65+'Sales and Costs-S2'!L65+'Sales and Costs-S3'!L65</f>
        <v>140000</v>
      </c>
      <c r="M65" s="22">
        <f>'Sales and Costs-S1'!M65+'Sales and Costs-S2'!M65+'Sales and Costs-S3'!M65</f>
        <v>140000</v>
      </c>
    </row>
    <row r="66">
      <c r="A66" s="2" t="s">
        <v>35</v>
      </c>
      <c r="B66" s="22">
        <f>'Sales and Costs-S1'!B66+'Sales and Costs-S2'!B66+'Sales and Costs-S3'!B66</f>
        <v>780000</v>
      </c>
      <c r="C66" s="22">
        <f>'Sales and Costs-S1'!C66+'Sales and Costs-S2'!C66+'Sales and Costs-S3'!C66</f>
        <v>780000</v>
      </c>
      <c r="D66" s="22">
        <f>'Sales and Costs-S1'!D66+'Sales and Costs-S2'!D66+'Sales and Costs-S3'!D66</f>
        <v>780000</v>
      </c>
      <c r="E66" s="22">
        <f>'Sales and Costs-S1'!E66+'Sales and Costs-S2'!E66+'Sales and Costs-S3'!E66</f>
        <v>780000</v>
      </c>
      <c r="F66" s="22">
        <f>'Sales and Costs-S1'!F66+'Sales and Costs-S2'!F66+'Sales and Costs-S3'!F66</f>
        <v>780000</v>
      </c>
      <c r="G66" s="22">
        <f>'Sales and Costs-S1'!G66+'Sales and Costs-S2'!G66+'Sales and Costs-S3'!G66</f>
        <v>780000</v>
      </c>
      <c r="H66" s="22">
        <f>'Sales and Costs-S1'!H66+'Sales and Costs-S2'!H66+'Sales and Costs-S3'!H66</f>
        <v>780000</v>
      </c>
      <c r="I66" s="22">
        <f>'Sales and Costs-S1'!I66+'Sales and Costs-S2'!I66+'Sales and Costs-S3'!I66</f>
        <v>780000</v>
      </c>
      <c r="J66" s="22">
        <f>'Sales and Costs-S1'!J66+'Sales and Costs-S2'!J66+'Sales and Costs-S3'!J66</f>
        <v>780000</v>
      </c>
      <c r="K66" s="22">
        <f>'Sales and Costs-S1'!K66+'Sales and Costs-S2'!K66+'Sales and Costs-S3'!K66</f>
        <v>780000</v>
      </c>
      <c r="L66" s="22">
        <f>'Sales and Costs-S1'!L66+'Sales and Costs-S2'!L66+'Sales and Costs-S3'!L66</f>
        <v>780000</v>
      </c>
      <c r="M66" s="22">
        <f>'Sales and Costs-S1'!M66+'Sales and Costs-S2'!M66+'Sales and Costs-S3'!M66</f>
        <v>780000</v>
      </c>
    </row>
    <row r="67">
      <c r="A67" s="2"/>
    </row>
    <row r="68">
      <c r="A68" s="10" t="s">
        <v>60</v>
      </c>
      <c r="B68" s="22">
        <f t="shared" ref="B68:M68" si="11">B61+B64+B65+B66</f>
        <v>22578244.84</v>
      </c>
      <c r="C68" s="22">
        <f t="shared" si="11"/>
        <v>23002158.21</v>
      </c>
      <c r="D68" s="22">
        <f t="shared" si="11"/>
        <v>23435612.16</v>
      </c>
      <c r="E68" s="22">
        <f t="shared" si="11"/>
        <v>23878854.46</v>
      </c>
      <c r="F68" s="22">
        <f t="shared" si="11"/>
        <v>24332140.43</v>
      </c>
      <c r="G68" s="22">
        <f t="shared" si="11"/>
        <v>24795733.15</v>
      </c>
      <c r="H68" s="22">
        <f t="shared" si="11"/>
        <v>25269903.82</v>
      </c>
      <c r="I68" s="22">
        <f t="shared" si="11"/>
        <v>25754932</v>
      </c>
      <c r="J68" s="22">
        <f t="shared" si="11"/>
        <v>26251105.89</v>
      </c>
      <c r="K68" s="22">
        <f t="shared" si="11"/>
        <v>26758722.72</v>
      </c>
      <c r="L68" s="22">
        <f t="shared" si="11"/>
        <v>27278089.01</v>
      </c>
      <c r="M68" s="22">
        <f t="shared" si="11"/>
        <v>27809520.93</v>
      </c>
    </row>
    <row r="69">
      <c r="A69" s="2"/>
    </row>
    <row r="70">
      <c r="A70" s="10" t="s">
        <v>61</v>
      </c>
      <c r="B70" s="22">
        <f t="shared" ref="B70:M70" si="12">B6-B68</f>
        <v>933155.16</v>
      </c>
      <c r="C70" s="22">
        <f t="shared" si="12"/>
        <v>981060.9592</v>
      </c>
      <c r="D70" s="22">
        <f t="shared" si="12"/>
        <v>1030131.179</v>
      </c>
      <c r="E70" s="22">
        <f t="shared" si="12"/>
        <v>1080398.823</v>
      </c>
      <c r="F70" s="22">
        <f t="shared" si="12"/>
        <v>1131897.982</v>
      </c>
      <c r="G70" s="22">
        <f t="shared" si="12"/>
        <v>1184663.877</v>
      </c>
      <c r="H70" s="22">
        <f t="shared" si="12"/>
        <v>1238732.904</v>
      </c>
      <c r="I70" s="22">
        <f t="shared" si="12"/>
        <v>1294142.673</v>
      </c>
      <c r="J70" s="22">
        <f t="shared" si="12"/>
        <v>1350932.062</v>
      </c>
      <c r="K70" s="22">
        <f t="shared" si="12"/>
        <v>1409141.258</v>
      </c>
      <c r="L70" s="22">
        <f t="shared" si="12"/>
        <v>1468811.816</v>
      </c>
      <c r="M70" s="22">
        <f t="shared" si="12"/>
        <v>1529986.703</v>
      </c>
    </row>
    <row r="71">
      <c r="A71"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c r="B1" s="28" t="s">
        <v>36</v>
      </c>
      <c r="C1" s="28" t="s">
        <v>37</v>
      </c>
      <c r="D1" s="28" t="s">
        <v>38</v>
      </c>
      <c r="E1" s="28" t="s">
        <v>39</v>
      </c>
      <c r="F1" s="28" t="s">
        <v>40</v>
      </c>
      <c r="G1" s="28" t="s">
        <v>41</v>
      </c>
      <c r="H1" s="28" t="s">
        <v>42</v>
      </c>
      <c r="I1" s="28" t="s">
        <v>43</v>
      </c>
      <c r="J1" s="28" t="s">
        <v>44</v>
      </c>
      <c r="K1" s="28" t="s">
        <v>45</v>
      </c>
      <c r="L1" s="28" t="s">
        <v>46</v>
      </c>
      <c r="M1" s="28" t="s">
        <v>47</v>
      </c>
    </row>
    <row r="2">
      <c r="A2" s="10" t="s">
        <v>62</v>
      </c>
      <c r="B2" s="2"/>
      <c r="C2" s="2"/>
      <c r="D2" s="2"/>
      <c r="E2" s="2"/>
      <c r="F2" s="2"/>
      <c r="G2" s="2"/>
      <c r="H2" s="2"/>
      <c r="I2" s="2"/>
      <c r="J2" s="2"/>
      <c r="K2" s="2"/>
      <c r="L2" s="2"/>
      <c r="M2" s="2"/>
    </row>
    <row r="3">
      <c r="A3" s="2" t="s">
        <v>14</v>
      </c>
      <c r="B3" s="16">
        <f>'Sales and Costs-Cons'!B41</f>
        <v>19114780</v>
      </c>
      <c r="C3" s="16">
        <f>'Sales and Costs-Cons'!C41</f>
        <v>19468478.7</v>
      </c>
      <c r="D3" s="16">
        <f>'Sales and Costs-Cons'!D41</f>
        <v>19829157.71</v>
      </c>
      <c r="E3" s="16">
        <f>'Sales and Costs-Cons'!E41</f>
        <v>20196963.65</v>
      </c>
      <c r="F3" s="16">
        <f>'Sales and Costs-Cons'!F41</f>
        <v>20572046.45</v>
      </c>
      <c r="G3" s="16">
        <f>'Sales and Costs-Cons'!G41</f>
        <v>20954559.31</v>
      </c>
      <c r="H3" s="16">
        <f>'Sales and Costs-Cons'!H41</f>
        <v>21344658.88</v>
      </c>
      <c r="I3" s="16">
        <f>'Sales and Costs-Cons'!I41</f>
        <v>21742505.25</v>
      </c>
      <c r="J3" s="16">
        <f>'Sales and Costs-Cons'!J41</f>
        <v>22148262.1</v>
      </c>
      <c r="K3" s="16">
        <f>'Sales and Costs-Cons'!K41</f>
        <v>22562096.75</v>
      </c>
      <c r="L3" s="16">
        <f>'Sales and Costs-Cons'!L41</f>
        <v>22984180.24</v>
      </c>
      <c r="M3" s="16">
        <f>'Sales and Costs-Cons'!M41</f>
        <v>23414687.44</v>
      </c>
    </row>
    <row r="4">
      <c r="A4" s="2" t="s">
        <v>15</v>
      </c>
      <c r="B4" s="16">
        <f>'Sales and Costs-Cons'!B50</f>
        <v>611015.04</v>
      </c>
      <c r="C4" s="16">
        <f>'Sales and Costs-Cons'!C50</f>
        <v>637029.9858</v>
      </c>
      <c r="D4" s="16">
        <f>'Sales and Costs-Cons'!D50</f>
        <v>664244.0717</v>
      </c>
      <c r="E4" s="16">
        <f>'Sales and Costs-Cons'!E50</f>
        <v>692715.1279</v>
      </c>
      <c r="F4" s="16">
        <f>'Sales and Costs-Cons'!F50</f>
        <v>722503.862</v>
      </c>
      <c r="G4" s="16">
        <f>'Sales and Costs-Cons'!G50</f>
        <v>753674.0052</v>
      </c>
      <c r="H4" s="16">
        <f>'Sales and Costs-Cons'!H50</f>
        <v>786292.4667</v>
      </c>
      <c r="I4" s="16">
        <f>'Sales and Costs-Cons'!I50</f>
        <v>820429.496</v>
      </c>
      <c r="J4" s="16">
        <f>'Sales and Costs-Cons'!J50</f>
        <v>856158.8537</v>
      </c>
      <c r="K4" s="16">
        <f>'Sales and Costs-Cons'!K50</f>
        <v>893557.9912</v>
      </c>
      <c r="L4" s="16">
        <f>'Sales and Costs-Cons'!L50</f>
        <v>932708.2397</v>
      </c>
      <c r="M4" s="16">
        <f>'Sales and Costs-Cons'!M50</f>
        <v>973695.0091</v>
      </c>
    </row>
    <row r="5">
      <c r="A5" s="2" t="s">
        <v>16</v>
      </c>
      <c r="B5" s="16">
        <f>'Sales and Costs-Cons'!B59</f>
        <v>1517449.8</v>
      </c>
      <c r="C5" s="16">
        <f>'Sales and Costs-Cons'!C59</f>
        <v>1561649.522</v>
      </c>
      <c r="D5" s="16">
        <f>'Sales and Costs-Cons'!D59</f>
        <v>1607210.384</v>
      </c>
      <c r="E5" s="16">
        <f>'Sales and Costs-Cons'!E59</f>
        <v>1654175.682</v>
      </c>
      <c r="F5" s="16">
        <f>'Sales and Costs-Cons'!F59</f>
        <v>1702590.115</v>
      </c>
      <c r="G5" s="16">
        <f>'Sales and Costs-Cons'!G59</f>
        <v>1752499.833</v>
      </c>
      <c r="H5" s="16">
        <f>'Sales and Costs-Cons'!H59</f>
        <v>1803952.481</v>
      </c>
      <c r="I5" s="16">
        <f>'Sales and Costs-Cons'!I59</f>
        <v>1856997.254</v>
      </c>
      <c r="J5" s="16">
        <f>'Sales and Costs-Cons'!J59</f>
        <v>1911684.942</v>
      </c>
      <c r="K5" s="16">
        <f>'Sales and Costs-Cons'!K59</f>
        <v>1968067.985</v>
      </c>
      <c r="L5" s="16">
        <f>'Sales and Costs-Cons'!L59</f>
        <v>2026200.529</v>
      </c>
      <c r="M5" s="16">
        <f>'Sales and Costs-Cons'!M59</f>
        <v>2086138.479</v>
      </c>
    </row>
    <row r="6">
      <c r="A6" s="10" t="s">
        <v>63</v>
      </c>
      <c r="B6" s="16">
        <f t="shared" ref="B6:M6" si="1">SUM(B3:B5)</f>
        <v>21243244.84</v>
      </c>
      <c r="C6" s="16">
        <f t="shared" si="1"/>
        <v>21667158.21</v>
      </c>
      <c r="D6" s="16">
        <f t="shared" si="1"/>
        <v>22100612.16</v>
      </c>
      <c r="E6" s="16">
        <f t="shared" si="1"/>
        <v>22543854.46</v>
      </c>
      <c r="F6" s="16">
        <f t="shared" si="1"/>
        <v>22997140.43</v>
      </c>
      <c r="G6" s="16">
        <f t="shared" si="1"/>
        <v>23460733.15</v>
      </c>
      <c r="H6" s="16">
        <f t="shared" si="1"/>
        <v>23934903.82</v>
      </c>
      <c r="I6" s="16">
        <f t="shared" si="1"/>
        <v>24419932</v>
      </c>
      <c r="J6" s="16">
        <f t="shared" si="1"/>
        <v>24916105.89</v>
      </c>
      <c r="K6" s="16">
        <f t="shared" si="1"/>
        <v>25423722.72</v>
      </c>
      <c r="L6" s="16">
        <f t="shared" si="1"/>
        <v>25943089.01</v>
      </c>
      <c r="M6" s="16">
        <f t="shared" si="1"/>
        <v>26474520.93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c r="B1" s="28" t="s">
        <v>36</v>
      </c>
      <c r="C1" s="28" t="s">
        <v>37</v>
      </c>
      <c r="D1" s="28" t="s">
        <v>38</v>
      </c>
      <c r="E1" s="28" t="s">
        <v>39</v>
      </c>
      <c r="F1" s="28" t="s">
        <v>40</v>
      </c>
      <c r="G1" s="28" t="s">
        <v>41</v>
      </c>
      <c r="H1" s="28" t="s">
        <v>42</v>
      </c>
      <c r="I1" s="28" t="s">
        <v>43</v>
      </c>
      <c r="J1" s="28" t="s">
        <v>44</v>
      </c>
      <c r="K1" s="28" t="s">
        <v>45</v>
      </c>
      <c r="L1" s="28" t="s">
        <v>46</v>
      </c>
      <c r="M1" s="28" t="s">
        <v>47</v>
      </c>
    </row>
    <row r="2">
      <c r="A2" s="10" t="s">
        <v>64</v>
      </c>
      <c r="B2" s="2"/>
      <c r="C2" s="2"/>
      <c r="D2" s="2"/>
      <c r="E2" s="2"/>
      <c r="F2" s="2"/>
      <c r="G2" s="2"/>
      <c r="H2" s="2"/>
      <c r="I2" s="2"/>
      <c r="J2" s="2"/>
      <c r="K2" s="2"/>
      <c r="L2" s="2"/>
      <c r="M2" s="2"/>
    </row>
    <row r="3">
      <c r="A3" s="2" t="s">
        <v>65</v>
      </c>
      <c r="B3" s="16">
        <f>'Sales and Costs-Cons'!B6</f>
        <v>23511400</v>
      </c>
      <c r="C3" s="16">
        <f>'Sales and Costs-Cons'!C6</f>
        <v>23983219.17</v>
      </c>
      <c r="D3" s="16">
        <f>'Sales and Costs-Cons'!D6</f>
        <v>24465743.34</v>
      </c>
      <c r="E3" s="16">
        <f>'Sales and Costs-Cons'!E6</f>
        <v>24959253.29</v>
      </c>
      <c r="F3" s="16">
        <f>'Sales and Costs-Cons'!F6</f>
        <v>25464038.41</v>
      </c>
      <c r="G3" s="16">
        <f>'Sales and Costs-Cons'!G6</f>
        <v>25980397.03</v>
      </c>
      <c r="H3" s="16">
        <f>'Sales and Costs-Cons'!H6</f>
        <v>26508636.73</v>
      </c>
      <c r="I3" s="16">
        <f>'Sales and Costs-Cons'!I6</f>
        <v>27049074.67</v>
      </c>
      <c r="J3" s="16">
        <f>'Sales and Costs-Cons'!J6</f>
        <v>27602037.95</v>
      </c>
      <c r="K3" s="16">
        <f>'Sales and Costs-Cons'!K6</f>
        <v>28167863.98</v>
      </c>
      <c r="L3" s="16">
        <f>'Sales and Costs-Cons'!L6</f>
        <v>28746900.82</v>
      </c>
      <c r="M3" s="16">
        <f>'Sales and Costs-Cons'!M6</f>
        <v>29339507.63</v>
      </c>
    </row>
    <row r="4">
      <c r="A4" s="2"/>
      <c r="B4" s="2"/>
      <c r="C4" s="2"/>
      <c r="D4" s="2"/>
      <c r="E4" s="2"/>
      <c r="F4" s="2"/>
      <c r="G4" s="2"/>
      <c r="H4" s="2"/>
      <c r="I4" s="2"/>
      <c r="J4" s="2"/>
      <c r="K4" s="2"/>
      <c r="L4" s="2"/>
      <c r="M4" s="2"/>
    </row>
    <row r="5">
      <c r="A5" s="10" t="s">
        <v>66</v>
      </c>
      <c r="B5" s="2"/>
      <c r="C5" s="2"/>
      <c r="D5" s="2"/>
      <c r="E5" s="2"/>
      <c r="F5" s="2"/>
      <c r="G5" s="2"/>
      <c r="H5" s="2"/>
      <c r="I5" s="2"/>
      <c r="J5" s="2"/>
      <c r="K5" s="2"/>
      <c r="L5" s="2"/>
      <c r="M5" s="2"/>
    </row>
    <row r="6">
      <c r="A6" s="2" t="s">
        <v>67</v>
      </c>
      <c r="B6" s="16">
        <f>Purchases!B6</f>
        <v>21243244.84</v>
      </c>
      <c r="C6" s="16">
        <f>Purchases!C6</f>
        <v>21667158.21</v>
      </c>
      <c r="D6" s="16">
        <f>Purchases!D6</f>
        <v>22100612.16</v>
      </c>
      <c r="E6" s="16">
        <f>Purchases!E6</f>
        <v>22543854.46</v>
      </c>
      <c r="F6" s="16">
        <f>Purchases!F6</f>
        <v>22997140.43</v>
      </c>
      <c r="G6" s="16">
        <f>Purchases!G6</f>
        <v>23460733.15</v>
      </c>
      <c r="H6" s="16">
        <f>Purchases!H6</f>
        <v>23934903.82</v>
      </c>
      <c r="I6" s="16">
        <f>Purchases!I6</f>
        <v>24419932</v>
      </c>
      <c r="J6" s="16">
        <f>Purchases!J6</f>
        <v>24916105.89</v>
      </c>
      <c r="K6" s="16">
        <f>Purchases!K6</f>
        <v>25423722.72</v>
      </c>
      <c r="L6" s="16">
        <f>Purchases!L6</f>
        <v>25943089.01</v>
      </c>
      <c r="M6" s="16">
        <f>Purchases!M6</f>
        <v>26474520.93</v>
      </c>
    </row>
    <row r="7">
      <c r="A7" s="2" t="s">
        <v>68</v>
      </c>
      <c r="B7" s="16">
        <f>'Sales and Costs-Cons'!B64+'Sales and Costs-Cons'!B65+'Sales and Costs-Cons'!B66</f>
        <v>1335000</v>
      </c>
      <c r="C7" s="16">
        <f>'Sales and Costs-Cons'!C64+'Sales and Costs-Cons'!C65+'Sales and Costs-Cons'!C66</f>
        <v>1335000</v>
      </c>
      <c r="D7" s="16">
        <f>'Sales and Costs-Cons'!D64+'Sales and Costs-Cons'!D65+'Sales and Costs-Cons'!D66</f>
        <v>1335000</v>
      </c>
      <c r="E7" s="16">
        <f>'Sales and Costs-Cons'!E64+'Sales and Costs-Cons'!E65+'Sales and Costs-Cons'!E66</f>
        <v>1335000</v>
      </c>
      <c r="F7" s="16">
        <f>'Sales and Costs-Cons'!F64+'Sales and Costs-Cons'!F65+'Sales and Costs-Cons'!F66</f>
        <v>1335000</v>
      </c>
      <c r="G7" s="16">
        <f>'Sales and Costs-Cons'!G64+'Sales and Costs-Cons'!G65+'Sales and Costs-Cons'!G66</f>
        <v>1335000</v>
      </c>
      <c r="H7" s="16">
        <f>'Sales and Costs-Cons'!H64+'Sales and Costs-Cons'!H65+'Sales and Costs-Cons'!H66</f>
        <v>1335000</v>
      </c>
      <c r="I7" s="16">
        <f>'Sales and Costs-Cons'!I64+'Sales and Costs-Cons'!I65+'Sales and Costs-Cons'!I66</f>
        <v>1335000</v>
      </c>
      <c r="J7" s="16">
        <f>'Sales and Costs-Cons'!J64+'Sales and Costs-Cons'!J65+'Sales and Costs-Cons'!J66</f>
        <v>1335000</v>
      </c>
      <c r="K7" s="16">
        <f>'Sales and Costs-Cons'!K64+'Sales and Costs-Cons'!K65+'Sales and Costs-Cons'!K66</f>
        <v>1335000</v>
      </c>
      <c r="L7" s="16">
        <f>'Sales and Costs-Cons'!L64+'Sales and Costs-Cons'!L65+'Sales and Costs-Cons'!L66</f>
        <v>1335000</v>
      </c>
      <c r="M7" s="16">
        <f>'Sales and Costs-Cons'!M64+'Sales and Costs-Cons'!M65+'Sales and Costs-Cons'!M66</f>
        <v>1335000</v>
      </c>
    </row>
    <row r="8">
      <c r="A8" s="10" t="s">
        <v>69</v>
      </c>
      <c r="B8" s="16">
        <f t="shared" ref="B8:M8" si="1">B3-B6-B7</f>
        <v>933155.16</v>
      </c>
      <c r="C8" s="16">
        <f t="shared" si="1"/>
        <v>981060.9592</v>
      </c>
      <c r="D8" s="16">
        <f t="shared" si="1"/>
        <v>1030131.179</v>
      </c>
      <c r="E8" s="16">
        <f t="shared" si="1"/>
        <v>1080398.823</v>
      </c>
      <c r="F8" s="16">
        <f t="shared" si="1"/>
        <v>1131897.982</v>
      </c>
      <c r="G8" s="16">
        <f t="shared" si="1"/>
        <v>1184663.877</v>
      </c>
      <c r="H8" s="16">
        <f t="shared" si="1"/>
        <v>1238732.904</v>
      </c>
      <c r="I8" s="16">
        <f t="shared" si="1"/>
        <v>1294142.673</v>
      </c>
      <c r="J8" s="16">
        <f t="shared" si="1"/>
        <v>1350932.062</v>
      </c>
      <c r="K8" s="16">
        <f t="shared" si="1"/>
        <v>1409141.258</v>
      </c>
      <c r="L8" s="16">
        <f t="shared" si="1"/>
        <v>1468811.816</v>
      </c>
      <c r="M8" s="16">
        <f t="shared" si="1"/>
        <v>1529986.703</v>
      </c>
    </row>
    <row r="9">
      <c r="A9" s="2"/>
      <c r="B9" s="2"/>
      <c r="C9" s="2"/>
      <c r="D9" s="2"/>
      <c r="E9" s="2"/>
      <c r="F9" s="2"/>
      <c r="G9" s="2"/>
      <c r="H9" s="2"/>
      <c r="I9" s="2"/>
      <c r="J9" s="2"/>
      <c r="K9" s="2"/>
      <c r="L9" s="2"/>
      <c r="M9" s="2"/>
    </row>
    <row r="10">
      <c r="A10" s="10" t="s">
        <v>70</v>
      </c>
      <c r="B10" s="2"/>
      <c r="C10" s="2"/>
      <c r="D10" s="2"/>
      <c r="E10" s="2"/>
      <c r="F10" s="2"/>
      <c r="G10" s="2"/>
      <c r="H10" s="2"/>
      <c r="I10" s="2"/>
      <c r="J10" s="2"/>
      <c r="K10" s="2"/>
      <c r="L10" s="2"/>
      <c r="M10" s="2"/>
    </row>
    <row r="11">
      <c r="A11" s="2" t="s">
        <v>71</v>
      </c>
      <c r="B11" s="8">
        <v>0.0</v>
      </c>
      <c r="C11" s="16">
        <f t="shared" ref="C11:M11" si="2">B13</f>
        <v>933155.16</v>
      </c>
      <c r="D11" s="16">
        <f t="shared" si="2"/>
        <v>1914216.119</v>
      </c>
      <c r="E11" s="16">
        <f t="shared" si="2"/>
        <v>2944347.298</v>
      </c>
      <c r="F11" s="16">
        <f t="shared" si="2"/>
        <v>4024746.121</v>
      </c>
      <c r="G11" s="16">
        <f t="shared" si="2"/>
        <v>5156644.103</v>
      </c>
      <c r="H11" s="16">
        <f t="shared" si="2"/>
        <v>6341307.98</v>
      </c>
      <c r="I11" s="16">
        <f t="shared" si="2"/>
        <v>7580040.884</v>
      </c>
      <c r="J11" s="16">
        <f t="shared" si="2"/>
        <v>8874183.557</v>
      </c>
      <c r="K11" s="16">
        <f t="shared" si="2"/>
        <v>10225115.62</v>
      </c>
      <c r="L11" s="16">
        <f t="shared" si="2"/>
        <v>11634256.88</v>
      </c>
      <c r="M11" s="16">
        <f t="shared" si="2"/>
        <v>13103068.69</v>
      </c>
    </row>
    <row r="12">
      <c r="A12" s="2" t="s">
        <v>69</v>
      </c>
      <c r="B12" s="16">
        <f t="shared" ref="B12:M12" si="3">B8</f>
        <v>933155.16</v>
      </c>
      <c r="C12" s="16">
        <f t="shared" si="3"/>
        <v>981060.9592</v>
      </c>
      <c r="D12" s="16">
        <f t="shared" si="3"/>
        <v>1030131.179</v>
      </c>
      <c r="E12" s="16">
        <f t="shared" si="3"/>
        <v>1080398.823</v>
      </c>
      <c r="F12" s="16">
        <f t="shared" si="3"/>
        <v>1131897.982</v>
      </c>
      <c r="G12" s="16">
        <f t="shared" si="3"/>
        <v>1184663.877</v>
      </c>
      <c r="H12" s="16">
        <f t="shared" si="3"/>
        <v>1238732.904</v>
      </c>
      <c r="I12" s="16">
        <f t="shared" si="3"/>
        <v>1294142.673</v>
      </c>
      <c r="J12" s="16">
        <f t="shared" si="3"/>
        <v>1350932.062</v>
      </c>
      <c r="K12" s="16">
        <f t="shared" si="3"/>
        <v>1409141.258</v>
      </c>
      <c r="L12" s="16">
        <f t="shared" si="3"/>
        <v>1468811.816</v>
      </c>
      <c r="M12" s="16">
        <f t="shared" si="3"/>
        <v>1529986.703</v>
      </c>
    </row>
    <row r="13">
      <c r="A13" s="2" t="s">
        <v>72</v>
      </c>
      <c r="B13" s="16">
        <f t="shared" ref="B13:M13" si="4">B11+B12</f>
        <v>933155.16</v>
      </c>
      <c r="C13" s="16">
        <f t="shared" si="4"/>
        <v>1914216.119</v>
      </c>
      <c r="D13" s="16">
        <f t="shared" si="4"/>
        <v>2944347.298</v>
      </c>
      <c r="E13" s="16">
        <f t="shared" si="4"/>
        <v>4024746.121</v>
      </c>
      <c r="F13" s="16">
        <f t="shared" si="4"/>
        <v>5156644.103</v>
      </c>
      <c r="G13" s="16">
        <f t="shared" si="4"/>
        <v>6341307.98</v>
      </c>
      <c r="H13" s="16">
        <f t="shared" si="4"/>
        <v>7580040.884</v>
      </c>
      <c r="I13" s="16">
        <f t="shared" si="4"/>
        <v>8874183.557</v>
      </c>
      <c r="J13" s="16">
        <f t="shared" si="4"/>
        <v>10225115.62</v>
      </c>
      <c r="K13" s="16">
        <f t="shared" si="4"/>
        <v>11634256.88</v>
      </c>
      <c r="L13" s="16">
        <f t="shared" si="4"/>
        <v>13103068.69</v>
      </c>
      <c r="M13" s="16">
        <f t="shared" si="4"/>
        <v>14633055.4</v>
      </c>
    </row>
    <row r="14">
      <c r="A14" s="2"/>
      <c r="B14" s="2"/>
      <c r="C14" s="2"/>
      <c r="D14" s="2"/>
      <c r="E14" s="2"/>
      <c r="F14" s="2"/>
      <c r="G14" s="2"/>
      <c r="H14" s="2"/>
      <c r="I14" s="2"/>
      <c r="J14" s="2"/>
      <c r="K14" s="2"/>
      <c r="L14" s="2"/>
      <c r="M14" s="2"/>
    </row>
  </sheetData>
  <drawing r:id="rId1"/>
</worksheet>
</file>