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S1" sheetId="4" r:id="rId7"/>
    <sheet state="visible" name="Sales and Costs-S2" sheetId="5" r:id="rId8"/>
    <sheet state="visible" name="Sales and Costs-S3" sheetId="6" r:id="rId9"/>
    <sheet state="visible" name="Sales and Costs-S4" sheetId="7" r:id="rId10"/>
    <sheet state="visible" name="Sales and Costs-S5" sheetId="8" r:id="rId11"/>
    <sheet state="visible" name="Sales and Costs-Cons" sheetId="9" r:id="rId12"/>
    <sheet state="visible" name="Purchase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<sst xmlns="http://schemas.openxmlformats.org/spreadsheetml/2006/main" count="583" uniqueCount="99">
  <si>
    <t>Description</t>
  </si>
  <si>
    <t xml:space="preserve">A company runs 5 sports goods stores that sells Basketballs, Football and Volleyballs. </t>
  </si>
  <si>
    <t>In the first month, Store1 sold 500 basketballs at an ASP (average selling price) of Rs 1,200 per basketball, 650 footballs at an ASP of Rs 2,200 and 400 volleyballs at an ASP of Rs 900.</t>
  </si>
  <si>
    <t xml:space="preserve">Store1 estimates that the number of basketballs it will sell will increase by 0.5% every month while the ASP will increase by 0.25% every month, the number of footballs it will sell will increase by 1.0% every month while the ASP will increase by 0.75% every month and the number of volleyballs it will sell will increase by 1.5% every month while the ASP will increase by 1.0% every month. </t>
  </si>
  <si>
    <t>Store1 has a monthly rent of Rs 70,000, a monthly electricity bill of Rs 40,000 and a salary expense of Rs 100,000.</t>
  </si>
  <si>
    <t>In the first month, Store2 sold 450 basketballs at an ASP (average selling price) of Rs 1,000 per basketball, 600 footballs at an ASP of Rs 2,000 and 375 volleyballs at an ASP of Rs 800.</t>
  </si>
  <si>
    <t xml:space="preserve">Store2 estimates that the number of basketballs it will sell will increase by 1.0% every month while the ASP will increase by 0.5% every month, the number of footballs it will sell will increase by 1.0% every month while the ASP will increase by 1.0% every month and the number of volleyballs it will sell will increase by 1.0% every month while the ASP will increase by 1.5% every month. </t>
  </si>
  <si>
    <t>Store2 has a monthly rent of Rs 70,000, a monthly electricity bill of Rs 40,000 and a salary expense of Rs 100,000.</t>
  </si>
  <si>
    <t>In the first month, Store3 sold 700 basketballs at an ASP (average selling price) of Rs 1,000 per basketball, 800 footballs at an ASP of Rs 2,000 and 600 volleyballs at an ASP of Rs 800.</t>
  </si>
  <si>
    <t xml:space="preserve">Store3 estimates that the number of basketballs it will sell will increase by 0.75% every month while the ASP will increase by 1.0% every month, the number of footballs it will sell will increase by 2.0% every month while the ASP will increase by 1.0% every month and the number of volleyballs it will sell will increase by 3.0% every month while the ASP will increase by 1.5% every month. </t>
  </si>
  <si>
    <t>Store3 has a monthly rent of Rs 80,000, a monthly electricity bill of Rs 50,000 and a salary expense of Rs 110,000.</t>
  </si>
  <si>
    <t>In the first month, Store4 sold 400 basketballs at an ASP (average selling price) of Rs 1400 per basketball, 550 footballs at an ASP of Rs 2,400 and 350 volleyballs at an ASP of Rs 1000.</t>
  </si>
  <si>
    <t xml:space="preserve">Store4 estimates that the number of basketballs it will sell will increase by 1.75% every month while the ASP will increase by 1.5% every month, the number of footballs it will sell will increase by 1.75% every month while the ASP will increase by 1.5% every month and the number of volleyballs it will sell will increase by 2.5% every month while the ASP will increase by 2.5% every month. </t>
  </si>
  <si>
    <t>Store4 has a monthly rent of Rs 80,000, a monthly electricity bill of Rs 50,000 and a salary expense of Rs 110,000.</t>
  </si>
  <si>
    <t>In the first month, Store5 sold 600 basketballs at an ASP (average selling price) of Rs 1,400 per basketball, 750 footballs at an ASP of Rs 2,400 and 500 volleyballs at an ASP of Rs 1,000.</t>
  </si>
  <si>
    <t xml:space="preserve">Store5 estimates that the number of basketballs it will sell will increase by 2.0% every month while the ASP will increase by 1.75% every month, the number of footballs it will sell will increase by 2.5% every month while the ASP will increase by 2.0% every month and the number of volleyballs it will sell will increase by 3.0% every month while the ASP will increase by 2.5% every month. </t>
  </si>
  <si>
    <t>Store5 has a monthly rent of Rs 90,000, a monthly electricity bill of Rs 60,000 and a salary expense of Rs 120,000.</t>
  </si>
  <si>
    <t xml:space="preserve">The store sells various brands of basketball, football and volleyball like Cosco, Nivia, Nike, Spalding, etc. </t>
  </si>
  <si>
    <t>It estimates that the value share of various brands in its basketball sales will be Cosco : 30%, Nivia : 15%, Nike : 10%, Spalding : 20%, Others : 25%.</t>
  </si>
  <si>
    <t>It estimates that the value share of various brands in its football sales will be Cosco : 20%, Nivia : 20%, Nike : 40%, Others : 20%.</t>
  </si>
  <si>
    <t>It estimates that the value share of various brands in its volleyball sales will be Cosco : 20%, Nivia : 30%, Nike : 10%, Spalding : 10%, Others : 30%.</t>
  </si>
  <si>
    <t>The store estimates that the margins of various brands in its basketball sales will be Cosco : 30%, Nivia : 35%, Nike : 40%, Spalding : 32%, Others : 32%.</t>
  </si>
  <si>
    <t>The store estimates that the margins of various brands in its football sales will be Cosco : 31%, Nivia : 34%, Nike : 42%, Others : 33%.</t>
  </si>
  <si>
    <t>The store estimates that the margins of various brands in its volleyball sales will be Cosco : 32%, Nivia : 36%, Nike : 40%, Spalding : 30%, Others : 34%.</t>
  </si>
  <si>
    <t>The share of various brands is the same in all the 5 stores. The margins are also the same.</t>
  </si>
  <si>
    <t>Create a model for the 5 sports goods stores for 12 months</t>
  </si>
  <si>
    <t>Basket Ball</t>
  </si>
  <si>
    <t>foot Ball</t>
  </si>
  <si>
    <t>Volley Ball</t>
  </si>
  <si>
    <t>Store 1</t>
  </si>
  <si>
    <t>Units</t>
  </si>
  <si>
    <t>ASP (in Rs)</t>
  </si>
  <si>
    <t>Units growth</t>
  </si>
  <si>
    <t>ASP growth</t>
  </si>
  <si>
    <t>Store 2</t>
  </si>
  <si>
    <t>Store 3</t>
  </si>
  <si>
    <t>Store 4</t>
  </si>
  <si>
    <t>Store 5</t>
  </si>
  <si>
    <t>Brand Mix</t>
  </si>
  <si>
    <t>Foot Ball</t>
  </si>
  <si>
    <t>Cosco</t>
  </si>
  <si>
    <t>Nivia</t>
  </si>
  <si>
    <t>Nike</t>
  </si>
  <si>
    <t>Spalding</t>
  </si>
  <si>
    <t>others</t>
  </si>
  <si>
    <t>Margins</t>
  </si>
  <si>
    <t>Other Costs</t>
  </si>
  <si>
    <t>Rent</t>
  </si>
  <si>
    <t>Electricity</t>
  </si>
  <si>
    <t>Salary</t>
  </si>
  <si>
    <t>M1</t>
  </si>
  <si>
    <t>M2</t>
  </si>
  <si>
    <t>M3</t>
  </si>
  <si>
    <t>M4</t>
  </si>
  <si>
    <t>M5</t>
  </si>
  <si>
    <t>M6</t>
  </si>
  <si>
    <t>M7</t>
  </si>
  <si>
    <t>M8</t>
  </si>
  <si>
    <t>M9</t>
  </si>
  <si>
    <t>M10</t>
  </si>
  <si>
    <t>M11</t>
  </si>
  <si>
    <t>M12</t>
  </si>
  <si>
    <t>Sales (Qty)</t>
  </si>
  <si>
    <t>Sales (in Rs)</t>
  </si>
  <si>
    <t>Total Sales</t>
  </si>
  <si>
    <t>Brandwise Sales</t>
  </si>
  <si>
    <t>Others</t>
  </si>
  <si>
    <t>Foot  Ball</t>
  </si>
  <si>
    <t>Volley  Ball</t>
  </si>
  <si>
    <t>Cost of Goods sold</t>
  </si>
  <si>
    <t>Total Costs-Basket Ball</t>
  </si>
  <si>
    <t>Total Costs-Foot Ball</t>
  </si>
  <si>
    <t>Total Costs-Volley Ball</t>
  </si>
  <si>
    <t>Total Costs of Goods</t>
  </si>
  <si>
    <t>Othe Costs</t>
  </si>
  <si>
    <t xml:space="preserve">Rent </t>
  </si>
  <si>
    <t>Total Costs</t>
  </si>
  <si>
    <t>Profit</t>
  </si>
  <si>
    <t>Purchases (in Rs)</t>
  </si>
  <si>
    <t>Basket Bal</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</si>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</sst>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b/>
      <sz val="16.0"/>
      <color theme="1"/>
      <name val="Arial"/>
      <scheme val="minor"/>
    </font>
    <font>
      <sz val="16.0"/>
      <color theme="1"/>
      <name val="Arial"/>
      <scheme val="minor"/>
    </font>
    <font>
      <sz val="16.0"/>
      <color rgb="FF000000"/>
      <name val="Arial"/>
    </font>
    <font>
      <sz val="16.0"/>
      <color theme="1"/>
      <name val="Arial"/>
    </font>
    <font>
      <color theme="1"/>
      <name val="Arial"/>
    </font>
    <font>
      <color theme="1"/>
      <name val="Arial"/>
      <scheme val="minor"/>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horizontal="left" readingOrder="0" shrinkToFit="0" wrapText="1"/>
    </xf>
    <xf borderId="0" fillId="2" fontId="2" numFmtId="0" xfId="0" applyAlignment="1" applyFont="1">
      <alignment readingOrder="0" shrinkToFit="0" wrapText="1"/>
    </xf>
    <xf borderId="0" fillId="2" fontId="4" numFmtId="0" xfId="0" applyAlignment="1" applyFont="1">
      <alignment readingOrder="0" shrinkToFit="0" vertical="bottom" wrapText="1"/>
    </xf>
    <xf borderId="0" fillId="0" fontId="5" numFmtId="0" xfId="0" applyAlignment="1" applyFont="1">
      <alignment vertical="bottom"/>
    </xf>
    <xf borderId="0" fillId="0" fontId="5" numFmtId="9" xfId="0" applyAlignment="1" applyFont="1" applyNumberFormat="1">
      <alignment horizontal="right" vertical="bottom"/>
    </xf>
    <xf borderId="0" fillId="0" fontId="4" numFmtId="0" xfId="0" applyAlignment="1" applyFont="1">
      <alignment shrinkToFit="0" vertical="bottom" wrapText="1"/>
    </xf>
    <xf borderId="0" fillId="2" fontId="3" numFmtId="0" xfId="0" applyAlignment="1" applyFont="1">
      <alignment horizontal="left" readingOrder="0"/>
    </xf>
    <xf borderId="0" fillId="0" fontId="5" numFmtId="164" xfId="0" applyAlignment="1" applyFont="1" applyNumberFormat="1">
      <alignment horizontal="right" vertical="bottom"/>
    </xf>
    <xf borderId="0" fillId="0" fontId="5" numFmtId="9" xfId="0" applyAlignment="1" applyFont="1" applyNumberFormat="1">
      <alignment vertical="bottom"/>
    </xf>
    <xf borderId="0" fillId="0" fontId="5" numFmtId="0" xfId="0" applyAlignment="1" applyFont="1">
      <alignment horizontal="right" vertical="bottom"/>
    </xf>
    <xf borderId="0" fillId="0" fontId="2" numFmtId="0" xfId="0" applyAlignment="1" applyFont="1">
      <alignment shrinkToFit="0" wrapText="1"/>
    </xf>
    <xf borderId="0" fillId="0" fontId="6" numFmtId="0" xfId="0" applyAlignment="1" applyFont="1">
      <alignment readingOrder="0"/>
    </xf>
    <xf borderId="0" fillId="0" fontId="6" numFmtId="3" xfId="0" applyAlignment="1" applyFont="1" applyNumberFormat="1">
      <alignment readingOrder="0"/>
    </xf>
    <xf borderId="0" fillId="0" fontId="6" numFmtId="10" xfId="0" applyAlignment="1" applyFont="1" applyNumberFormat="1">
      <alignment readingOrder="0"/>
    </xf>
    <xf borderId="0" fillId="0" fontId="6" numFmtId="9" xfId="0" applyAlignment="1" applyFont="1" applyNumberFormat="1">
      <alignment readingOrder="0"/>
    </xf>
    <xf borderId="0" fillId="0" fontId="6" numFmtId="3" xfId="0" applyFont="1" applyNumberFormat="1"/>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88"/>
  </cols>
  <sheetData>
    <row r="1">
      <c r="A1" s="1" t="s">
        <v>0</v>
      </c>
    </row>
    <row r="2">
      <c r="A2" s="2" t="s">
        <v>1</v>
      </c>
    </row>
    <row r="3">
      <c r="A3" s="3" t="s">
        <v>2</v>
      </c>
    </row>
    <row r="4">
      <c r="A4" s="4" t="s">
        <v>3</v>
      </c>
    </row>
    <row r="5">
      <c r="A5" s="5" t="s">
        <v>4</v>
      </c>
      <c r="B5" s="6"/>
      <c r="C5" s="6"/>
      <c r="D5" s="6"/>
      <c r="E5" s="6"/>
      <c r="F5" s="6"/>
      <c r="G5" s="6"/>
      <c r="H5" s="6"/>
      <c r="I5" s="6"/>
      <c r="J5" s="6"/>
      <c r="K5" s="6"/>
      <c r="L5" s="6"/>
      <c r="M5" s="6"/>
      <c r="N5" s="6"/>
      <c r="O5" s="6"/>
      <c r="P5" s="6"/>
      <c r="Q5" s="6"/>
      <c r="R5" s="6"/>
      <c r="S5" s="6"/>
      <c r="T5" s="6"/>
      <c r="U5" s="6"/>
      <c r="V5" s="6"/>
      <c r="W5" s="6"/>
      <c r="X5" s="6"/>
      <c r="Y5" s="6"/>
      <c r="Z5" s="6"/>
    </row>
    <row r="6">
      <c r="A6" s="3"/>
    </row>
    <row r="7">
      <c r="A7" s="3" t="s">
        <v>5</v>
      </c>
    </row>
    <row r="8">
      <c r="A8" s="4" t="s">
        <v>6</v>
      </c>
    </row>
    <row r="9">
      <c r="A9" s="5" t="s">
        <v>7</v>
      </c>
    </row>
    <row r="10">
      <c r="A10" s="3"/>
    </row>
    <row r="11">
      <c r="A11" s="3" t="s">
        <v>8</v>
      </c>
    </row>
    <row r="12">
      <c r="A12" s="4" t="s">
        <v>9</v>
      </c>
    </row>
    <row r="13">
      <c r="A13" s="5" t="s">
        <v>10</v>
      </c>
    </row>
    <row r="14">
      <c r="A14" s="4"/>
    </row>
    <row r="15">
      <c r="A15" s="3" t="s">
        <v>11</v>
      </c>
    </row>
    <row r="16">
      <c r="A16" s="4" t="s">
        <v>12</v>
      </c>
    </row>
    <row r="17">
      <c r="A17" s="5" t="s">
        <v>13</v>
      </c>
    </row>
    <row r="18">
      <c r="A18" s="4"/>
    </row>
    <row r="19">
      <c r="A19" s="3" t="s">
        <v>14</v>
      </c>
    </row>
    <row r="20">
      <c r="A20" s="4" t="s">
        <v>15</v>
      </c>
    </row>
    <row r="21">
      <c r="A21" s="5" t="s">
        <v>16</v>
      </c>
    </row>
    <row r="22">
      <c r="A22" s="4"/>
    </row>
    <row r="23">
      <c r="A23" s="4" t="s">
        <v>17</v>
      </c>
    </row>
    <row r="24">
      <c r="A24" s="4" t="s">
        <v>18</v>
      </c>
    </row>
    <row r="25">
      <c r="A25" s="4" t="s">
        <v>19</v>
      </c>
    </row>
    <row r="26">
      <c r="A26" s="4" t="s">
        <v>20</v>
      </c>
    </row>
    <row r="27">
      <c r="A27" s="5"/>
      <c r="B27" s="7"/>
      <c r="C27" s="7"/>
      <c r="D27" s="7"/>
      <c r="E27" s="6"/>
      <c r="F27" s="6"/>
      <c r="G27" s="6"/>
      <c r="H27" s="6"/>
      <c r="I27" s="6"/>
      <c r="J27" s="6"/>
      <c r="K27" s="6"/>
      <c r="L27" s="6"/>
      <c r="M27" s="6"/>
      <c r="N27" s="6"/>
      <c r="O27" s="6"/>
      <c r="P27" s="6"/>
      <c r="Q27" s="6"/>
      <c r="R27" s="6"/>
      <c r="S27" s="6"/>
      <c r="T27" s="6"/>
      <c r="U27" s="6"/>
      <c r="V27" s="6"/>
      <c r="W27" s="6"/>
      <c r="X27" s="6"/>
      <c r="Y27" s="6"/>
      <c r="Z27" s="6"/>
    </row>
    <row r="28">
      <c r="A28" s="5" t="s">
        <v>21</v>
      </c>
      <c r="B28" s="7"/>
      <c r="C28" s="7"/>
      <c r="D28" s="7"/>
      <c r="E28" s="6"/>
      <c r="F28" s="6"/>
      <c r="G28" s="6"/>
      <c r="H28" s="6"/>
      <c r="I28" s="6"/>
      <c r="J28" s="6"/>
      <c r="K28" s="6"/>
      <c r="L28" s="6"/>
      <c r="M28" s="6"/>
      <c r="N28" s="6"/>
      <c r="O28" s="6"/>
      <c r="P28" s="6"/>
      <c r="Q28" s="6"/>
      <c r="R28" s="6"/>
      <c r="S28" s="6"/>
      <c r="T28" s="6"/>
      <c r="U28" s="6"/>
      <c r="V28" s="6"/>
      <c r="W28" s="6"/>
      <c r="X28" s="6"/>
      <c r="Y28" s="6"/>
      <c r="Z28" s="6"/>
    </row>
    <row r="29">
      <c r="A29" s="5" t="s">
        <v>22</v>
      </c>
      <c r="B29" s="7"/>
      <c r="C29" s="7"/>
      <c r="D29" s="6"/>
      <c r="E29" s="6"/>
      <c r="F29" s="6"/>
      <c r="G29" s="6"/>
      <c r="H29" s="6"/>
      <c r="I29" s="6"/>
      <c r="J29" s="6"/>
      <c r="K29" s="6"/>
      <c r="L29" s="6"/>
      <c r="M29" s="6"/>
      <c r="N29" s="6"/>
      <c r="O29" s="6"/>
      <c r="P29" s="6"/>
      <c r="Q29" s="6"/>
      <c r="R29" s="6"/>
      <c r="S29" s="6"/>
      <c r="T29" s="6"/>
      <c r="U29" s="6"/>
      <c r="V29" s="6"/>
      <c r="W29" s="6"/>
      <c r="X29" s="6"/>
      <c r="Y29" s="6"/>
      <c r="Z29" s="6"/>
    </row>
    <row r="30">
      <c r="A30" s="5" t="s">
        <v>23</v>
      </c>
      <c r="B30" s="7"/>
      <c r="C30" s="7"/>
      <c r="D30" s="7"/>
      <c r="E30" s="6"/>
      <c r="F30" s="6"/>
      <c r="G30" s="6"/>
      <c r="H30" s="6"/>
      <c r="I30" s="6"/>
      <c r="J30" s="6"/>
      <c r="K30" s="6"/>
      <c r="L30" s="6"/>
      <c r="M30" s="6"/>
      <c r="N30" s="6"/>
      <c r="O30" s="6"/>
      <c r="P30" s="6"/>
      <c r="Q30" s="6"/>
      <c r="R30" s="6"/>
      <c r="S30" s="6"/>
      <c r="T30" s="6"/>
      <c r="U30" s="6"/>
      <c r="V30" s="6"/>
      <c r="W30" s="6"/>
      <c r="X30" s="6"/>
      <c r="Y30" s="6"/>
      <c r="Z30" s="6"/>
    </row>
    <row r="31">
      <c r="A31" s="8"/>
      <c r="B31" s="7"/>
      <c r="C31" s="7"/>
      <c r="D31" s="7"/>
      <c r="E31" s="6"/>
      <c r="F31" s="6"/>
      <c r="G31" s="6"/>
      <c r="H31" s="6"/>
      <c r="I31" s="6"/>
      <c r="J31" s="6"/>
      <c r="K31" s="6"/>
      <c r="L31" s="6"/>
      <c r="M31" s="6"/>
      <c r="N31" s="6"/>
      <c r="O31" s="6"/>
      <c r="P31" s="6"/>
      <c r="Q31" s="6"/>
      <c r="R31" s="6"/>
      <c r="S31" s="6"/>
      <c r="T31" s="6"/>
      <c r="U31" s="6"/>
      <c r="V31" s="6"/>
      <c r="W31" s="6"/>
      <c r="X31" s="6"/>
      <c r="Y31" s="6"/>
      <c r="Z31" s="6"/>
    </row>
    <row r="32">
      <c r="A32" s="9" t="s">
        <v>24</v>
      </c>
      <c r="B32" s="6"/>
      <c r="C32" s="6"/>
      <c r="D32" s="6"/>
      <c r="E32" s="6"/>
      <c r="F32" s="6"/>
      <c r="G32" s="6"/>
      <c r="H32" s="6"/>
      <c r="I32" s="6"/>
      <c r="J32" s="6"/>
      <c r="K32" s="6"/>
      <c r="L32" s="6"/>
      <c r="M32" s="6"/>
      <c r="N32" s="6"/>
      <c r="O32" s="6"/>
      <c r="P32" s="6"/>
      <c r="Q32" s="6"/>
      <c r="R32" s="6"/>
      <c r="S32" s="6"/>
      <c r="T32" s="6"/>
      <c r="U32" s="6"/>
      <c r="V32" s="6"/>
      <c r="W32" s="6"/>
      <c r="X32" s="6"/>
      <c r="Y32" s="6"/>
      <c r="Z32" s="6"/>
    </row>
    <row r="33">
      <c r="A33" s="5" t="s">
        <v>25</v>
      </c>
      <c r="B33" s="6"/>
      <c r="C33" s="6"/>
      <c r="D33" s="6"/>
      <c r="E33" s="6"/>
      <c r="F33" s="6"/>
      <c r="G33" s="6"/>
      <c r="H33" s="6"/>
      <c r="I33" s="6"/>
      <c r="J33" s="6"/>
      <c r="K33" s="6"/>
      <c r="L33" s="6"/>
      <c r="M33" s="6"/>
      <c r="N33" s="6"/>
      <c r="O33" s="6"/>
      <c r="P33" s="6"/>
      <c r="Q33" s="6"/>
      <c r="R33" s="6"/>
      <c r="S33" s="6"/>
      <c r="T33" s="6"/>
      <c r="U33" s="6"/>
      <c r="V33" s="6"/>
      <c r="W33" s="6"/>
      <c r="X33" s="6"/>
      <c r="Y33" s="6"/>
      <c r="Z33" s="6"/>
    </row>
    <row r="34">
      <c r="B34" s="6"/>
      <c r="C34" s="6"/>
      <c r="D34" s="6"/>
      <c r="E34" s="6"/>
      <c r="F34" s="6"/>
      <c r="G34" s="6"/>
      <c r="H34" s="6"/>
      <c r="I34" s="6"/>
      <c r="J34" s="6"/>
      <c r="K34" s="6"/>
      <c r="L34" s="6"/>
      <c r="M34" s="6"/>
      <c r="N34" s="6"/>
      <c r="O34" s="6"/>
      <c r="P34" s="6"/>
      <c r="Q34" s="6"/>
      <c r="R34" s="6"/>
      <c r="S34" s="6"/>
      <c r="T34" s="6"/>
      <c r="U34" s="6"/>
      <c r="V34" s="6"/>
      <c r="W34" s="6"/>
      <c r="X34" s="6"/>
      <c r="Y34" s="6"/>
      <c r="Z34" s="6"/>
    </row>
    <row r="35">
      <c r="A35" s="8"/>
      <c r="B35" s="6"/>
      <c r="C35" s="6"/>
      <c r="D35" s="6"/>
      <c r="E35" s="6"/>
      <c r="F35" s="6"/>
      <c r="G35" s="6"/>
      <c r="H35" s="6"/>
      <c r="I35" s="6"/>
      <c r="J35" s="6"/>
      <c r="K35" s="6"/>
      <c r="L35" s="6"/>
      <c r="M35" s="6"/>
      <c r="N35" s="6"/>
      <c r="O35" s="6"/>
      <c r="P35" s="6"/>
      <c r="Q35" s="6"/>
      <c r="R35" s="6"/>
      <c r="S35" s="6"/>
      <c r="T35" s="6"/>
      <c r="U35" s="6"/>
      <c r="V35" s="6"/>
      <c r="W35" s="6"/>
      <c r="X35" s="6"/>
      <c r="Y35" s="6"/>
      <c r="Z35" s="6"/>
    </row>
    <row r="36">
      <c r="A36" s="8"/>
      <c r="B36" s="6"/>
      <c r="C36" s="6"/>
      <c r="D36" s="6"/>
      <c r="E36" s="6"/>
      <c r="F36" s="6"/>
      <c r="G36" s="6"/>
      <c r="H36" s="6"/>
      <c r="I36" s="6"/>
      <c r="J36" s="6"/>
      <c r="K36" s="6"/>
      <c r="L36" s="6"/>
      <c r="M36" s="6"/>
      <c r="N36" s="6"/>
      <c r="O36" s="6"/>
      <c r="P36" s="6"/>
      <c r="Q36" s="6"/>
      <c r="R36" s="6"/>
      <c r="S36" s="6"/>
      <c r="T36" s="6"/>
      <c r="U36" s="6"/>
      <c r="V36" s="6"/>
      <c r="W36" s="6"/>
      <c r="X36" s="6"/>
      <c r="Y36" s="6"/>
      <c r="Z36" s="6"/>
    </row>
    <row r="37">
      <c r="A37" s="8"/>
      <c r="B37" s="10"/>
      <c r="C37" s="10"/>
      <c r="D37" s="10"/>
      <c r="E37" s="10"/>
      <c r="F37" s="10"/>
      <c r="G37" s="10"/>
      <c r="H37" s="10"/>
      <c r="I37" s="10"/>
      <c r="J37" s="11"/>
      <c r="K37" s="6"/>
      <c r="L37" s="6"/>
      <c r="M37" s="6"/>
      <c r="N37" s="6"/>
      <c r="O37" s="6"/>
      <c r="P37" s="6"/>
      <c r="Q37" s="6"/>
      <c r="R37" s="6"/>
      <c r="S37" s="6"/>
      <c r="T37" s="6"/>
      <c r="U37" s="6"/>
      <c r="V37" s="6"/>
      <c r="W37" s="6"/>
      <c r="X37" s="6"/>
      <c r="Y37" s="6"/>
      <c r="Z37" s="6"/>
    </row>
    <row r="38">
      <c r="A38" s="8"/>
      <c r="B38" s="10"/>
      <c r="C38" s="10"/>
      <c r="D38" s="10"/>
      <c r="E38" s="10"/>
      <c r="F38" s="10"/>
      <c r="G38" s="10"/>
      <c r="H38" s="10"/>
      <c r="I38" s="10"/>
      <c r="J38" s="11"/>
      <c r="K38" s="6"/>
      <c r="L38" s="6"/>
      <c r="M38" s="6"/>
      <c r="N38" s="6"/>
      <c r="O38" s="6"/>
      <c r="P38" s="6"/>
      <c r="Q38" s="6"/>
      <c r="R38" s="6"/>
      <c r="S38" s="6"/>
      <c r="T38" s="6"/>
      <c r="U38" s="6"/>
      <c r="V38" s="6"/>
      <c r="W38" s="6"/>
      <c r="X38" s="6"/>
      <c r="Y38" s="6"/>
      <c r="Z38" s="6"/>
    </row>
    <row r="39">
      <c r="A39" s="8"/>
      <c r="B39" s="10"/>
      <c r="C39" s="10"/>
      <c r="D39" s="10"/>
      <c r="E39" s="10"/>
      <c r="F39" s="10"/>
      <c r="G39" s="10"/>
      <c r="H39" s="10"/>
      <c r="I39" s="10"/>
      <c r="J39" s="11"/>
      <c r="K39" s="6"/>
      <c r="L39" s="6"/>
      <c r="M39" s="6"/>
      <c r="N39" s="6"/>
      <c r="O39" s="6"/>
      <c r="P39" s="6"/>
      <c r="Q39" s="6"/>
      <c r="R39" s="6"/>
      <c r="S39" s="6"/>
      <c r="T39" s="6"/>
      <c r="U39" s="6"/>
      <c r="V39" s="6"/>
      <c r="W39" s="6"/>
      <c r="X39" s="6"/>
      <c r="Y39" s="6"/>
      <c r="Z39" s="6"/>
    </row>
    <row r="40">
      <c r="A40" s="8"/>
      <c r="B40" s="6"/>
      <c r="C40" s="6"/>
      <c r="D40" s="6"/>
      <c r="E40" s="6"/>
      <c r="F40" s="6"/>
      <c r="G40" s="6"/>
      <c r="H40" s="6"/>
      <c r="I40" s="6"/>
      <c r="J40" s="6"/>
      <c r="K40" s="6"/>
      <c r="L40" s="6"/>
      <c r="M40" s="6"/>
      <c r="N40" s="6"/>
      <c r="O40" s="6"/>
      <c r="P40" s="6"/>
      <c r="Q40" s="6"/>
      <c r="R40" s="6"/>
      <c r="S40" s="6"/>
      <c r="T40" s="6"/>
      <c r="U40" s="6"/>
      <c r="V40" s="6"/>
      <c r="W40" s="6"/>
      <c r="X40" s="6"/>
      <c r="Y40" s="6"/>
      <c r="Z40" s="6"/>
    </row>
    <row r="41">
      <c r="A41" s="8"/>
      <c r="B41" s="6"/>
      <c r="C41" s="6"/>
      <c r="D41" s="6"/>
      <c r="E41" s="6"/>
      <c r="F41" s="6"/>
      <c r="G41" s="6"/>
      <c r="H41" s="6"/>
      <c r="I41" s="6"/>
      <c r="J41" s="6"/>
      <c r="K41" s="6"/>
      <c r="L41" s="6"/>
      <c r="M41" s="6"/>
      <c r="N41" s="6"/>
      <c r="O41" s="6"/>
      <c r="P41" s="6"/>
      <c r="Q41" s="6"/>
      <c r="R41" s="6"/>
      <c r="S41" s="6"/>
      <c r="T41" s="6"/>
      <c r="U41" s="6"/>
      <c r="V41" s="6"/>
      <c r="W41" s="6"/>
      <c r="X41" s="6"/>
      <c r="Y41" s="6"/>
      <c r="Z41" s="6"/>
    </row>
    <row r="42">
      <c r="A42" s="8"/>
      <c r="B42" s="12"/>
      <c r="C42" s="12"/>
      <c r="D42" s="6"/>
      <c r="E42" s="6"/>
      <c r="F42" s="6"/>
      <c r="G42" s="6"/>
      <c r="H42" s="6"/>
      <c r="I42" s="6"/>
      <c r="J42" s="6"/>
      <c r="K42" s="6"/>
      <c r="L42" s="6"/>
      <c r="M42" s="6"/>
      <c r="N42" s="6"/>
      <c r="O42" s="6"/>
      <c r="P42" s="6"/>
      <c r="Q42" s="6"/>
      <c r="R42" s="6"/>
      <c r="S42" s="6"/>
      <c r="T42" s="6"/>
      <c r="U42" s="6"/>
      <c r="V42" s="6"/>
      <c r="W42" s="6"/>
      <c r="X42" s="6"/>
      <c r="Y42" s="6"/>
      <c r="Z42" s="6"/>
    </row>
    <row r="43">
      <c r="A43" s="8"/>
      <c r="B43" s="12"/>
      <c r="C43" s="12"/>
      <c r="D43" s="6"/>
      <c r="E43" s="6"/>
      <c r="F43" s="6"/>
      <c r="G43" s="6"/>
      <c r="H43" s="6"/>
      <c r="I43" s="6"/>
      <c r="J43" s="6"/>
      <c r="K43" s="6"/>
      <c r="L43" s="6"/>
      <c r="M43" s="6"/>
      <c r="N43" s="6"/>
      <c r="O43" s="6"/>
      <c r="P43" s="6"/>
      <c r="Q43" s="6"/>
      <c r="R43" s="6"/>
      <c r="S43" s="6"/>
      <c r="T43" s="6"/>
      <c r="U43" s="6"/>
      <c r="V43" s="6"/>
      <c r="W43" s="6"/>
      <c r="X43" s="6"/>
      <c r="Y43" s="6"/>
      <c r="Z43" s="6"/>
    </row>
    <row r="44">
      <c r="A44" s="8"/>
      <c r="B44" s="12"/>
      <c r="C44" s="12"/>
      <c r="D44" s="6"/>
      <c r="E44" s="6"/>
      <c r="F44" s="6"/>
      <c r="G44" s="6"/>
      <c r="H44" s="6"/>
      <c r="I44" s="6"/>
      <c r="J44" s="6"/>
      <c r="K44" s="6"/>
      <c r="L44" s="6"/>
      <c r="M44" s="6"/>
      <c r="N44" s="6"/>
      <c r="O44" s="6"/>
      <c r="P44" s="6"/>
      <c r="Q44" s="6"/>
      <c r="R44" s="6"/>
      <c r="S44" s="6"/>
      <c r="T44" s="6"/>
      <c r="U44" s="6"/>
      <c r="V44" s="6"/>
      <c r="W44" s="6"/>
      <c r="X44" s="6"/>
      <c r="Y44" s="6"/>
      <c r="Z44" s="6"/>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row r="1001">
      <c r="A1001" s="13"/>
    </row>
    <row r="1002">
      <c r="A1002" s="13"/>
    </row>
    <row r="1003">
      <c r="A1003" s="13"/>
    </row>
    <row r="1004">
      <c r="A1004" s="13"/>
    </row>
    <row r="1005">
      <c r="A1005" s="13"/>
    </row>
    <row r="1006">
      <c r="A1006" s="13"/>
    </row>
    <row r="1007">
      <c r="A1007" s="13"/>
    </row>
    <row r="1008">
      <c r="A1008"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4" t="s">
        <v>50</v>
      </c>
      <c r="C1" s="14" t="s">
        <v>51</v>
      </c>
      <c r="D1" s="14" t="s">
        <v>52</v>
      </c>
      <c r="E1" s="14" t="s">
        <v>53</v>
      </c>
      <c r="F1" s="14" t="s">
        <v>54</v>
      </c>
      <c r="G1" s="14" t="s">
        <v>55</v>
      </c>
      <c r="H1" s="14" t="s">
        <v>56</v>
      </c>
      <c r="I1" s="14" t="s">
        <v>57</v>
      </c>
      <c r="J1" s="14" t="s">
        <v>58</v>
      </c>
      <c r="K1" s="14" t="s">
        <v>59</v>
      </c>
      <c r="L1" s="14" t="s">
        <v>60</v>
      </c>
      <c r="M1" s="14" t="s">
        <v>61</v>
      </c>
    </row>
    <row r="2">
      <c r="A2" s="14" t="s">
        <v>78</v>
      </c>
    </row>
    <row r="3">
      <c r="A3" s="14" t="s">
        <v>79</v>
      </c>
      <c r="B3" s="18">
        <f>'Sales and Costs-Cons'!B37</f>
        <v>2121525</v>
      </c>
      <c r="C3" s="18">
        <f>'Sales and Costs-Cons'!C37</f>
        <v>2171177.777</v>
      </c>
      <c r="D3" s="18">
        <f>'Sales and Costs-Cons'!D37</f>
        <v>2222282.958</v>
      </c>
      <c r="E3" s="18">
        <f>'Sales and Costs-Cons'!E37</f>
        <v>2274888.248</v>
      </c>
      <c r="F3" s="18">
        <f>'Sales and Costs-Cons'!F37</f>
        <v>2329043.007</v>
      </c>
      <c r="G3" s="18">
        <f>'Sales and Costs-Cons'!G37</f>
        <v>2384798.315</v>
      </c>
      <c r="H3" s="18">
        <f>'Sales and Costs-Cons'!H37</f>
        <v>2442207.028</v>
      </c>
      <c r="I3" s="18">
        <f>'Sales and Costs-Cons'!I37</f>
        <v>2501323.845</v>
      </c>
      <c r="J3" s="18">
        <f>'Sales and Costs-Cons'!J37</f>
        <v>2562205.371</v>
      </c>
      <c r="K3" s="18">
        <f>'Sales and Costs-Cons'!K37</f>
        <v>2624910.188</v>
      </c>
      <c r="L3" s="18">
        <f>'Sales and Costs-Cons'!L37</f>
        <v>2689498.925</v>
      </c>
      <c r="M3" s="18">
        <f>'Sales and Costs-Cons'!M37</f>
        <v>2756034.329</v>
      </c>
    </row>
    <row r="4">
      <c r="A4" s="14" t="s">
        <v>39</v>
      </c>
      <c r="B4" s="18">
        <f>'Sales and Costs-Cons'!B45</f>
        <v>4674600</v>
      </c>
      <c r="C4" s="18">
        <f>'Sales and Costs-Cons'!C45</f>
        <v>4816249.125</v>
      </c>
      <c r="D4" s="18">
        <f>'Sales and Costs-Cons'!D45</f>
        <v>4962686.75</v>
      </c>
      <c r="E4" s="18">
        <f>'Sales and Costs-Cons'!E45</f>
        <v>5114089.399</v>
      </c>
      <c r="F4" s="18">
        <f>'Sales and Costs-Cons'!F45</f>
        <v>5270640.524</v>
      </c>
      <c r="G4" s="18">
        <f>'Sales and Costs-Cons'!G45</f>
        <v>5432530.795</v>
      </c>
      <c r="H4" s="18">
        <f>'Sales and Costs-Cons'!H45</f>
        <v>5599958.396</v>
      </c>
      <c r="I4" s="18">
        <f>'Sales and Costs-Cons'!I45</f>
        <v>5773129.331</v>
      </c>
      <c r="J4" s="18">
        <f>'Sales and Costs-Cons'!J45</f>
        <v>5952257.749</v>
      </c>
      <c r="K4" s="18">
        <f>'Sales and Costs-Cons'!K45</f>
        <v>6137566.278</v>
      </c>
      <c r="L4" s="18">
        <f>'Sales and Costs-Cons'!L45</f>
        <v>6329286.377</v>
      </c>
      <c r="M4" s="18">
        <f>'Sales and Costs-Cons'!M45</f>
        <v>6527658.701</v>
      </c>
    </row>
    <row r="5">
      <c r="A5" s="14" t="s">
        <v>28</v>
      </c>
      <c r="B5" s="18">
        <f>'Sales and Costs-Cons'!B53</f>
        <v>1305440</v>
      </c>
      <c r="C5" s="18">
        <f>'Sales and Costs-Cons'!C53</f>
        <v>1360549.74</v>
      </c>
      <c r="D5" s="18">
        <f>'Sales and Costs-Cons'!D53</f>
        <v>1418191.67</v>
      </c>
      <c r="E5" s="18">
        <f>'Sales and Costs-Cons'!E53</f>
        <v>1478488.863</v>
      </c>
      <c r="F5" s="18">
        <f>'Sales and Costs-Cons'!F53</f>
        <v>1541570.587</v>
      </c>
      <c r="G5" s="18">
        <f>'Sales and Costs-Cons'!G53</f>
        <v>1607572.623</v>
      </c>
      <c r="H5" s="18">
        <f>'Sales and Costs-Cons'!H53</f>
        <v>1676637.595</v>
      </c>
      <c r="I5" s="18">
        <f>'Sales and Costs-Cons'!I53</f>
        <v>1748915.331</v>
      </c>
      <c r="J5" s="18">
        <f>'Sales and Costs-Cons'!J53</f>
        <v>1824563.226</v>
      </c>
      <c r="K5" s="18">
        <f>'Sales and Costs-Cons'!K53</f>
        <v>1903746.636</v>
      </c>
      <c r="L5" s="18">
        <f>'Sales and Costs-Cons'!L53</f>
        <v>1986639.289</v>
      </c>
      <c r="M5" s="18">
        <f>'Sales and Costs-Cons'!M53</f>
        <v>2073423.716</v>
      </c>
    </row>
    <row r="6">
      <c r="A6" s="14" t="s">
        <v>80</v>
      </c>
      <c r="B6" s="18">
        <f t="shared" ref="B6:M6" si="1">SUM(B3:B5)</f>
        <v>8101565</v>
      </c>
      <c r="C6" s="18">
        <f t="shared" si="1"/>
        <v>8347976.642</v>
      </c>
      <c r="D6" s="18">
        <f t="shared" si="1"/>
        <v>8603161.378</v>
      </c>
      <c r="E6" s="18">
        <f t="shared" si="1"/>
        <v>8867466.509</v>
      </c>
      <c r="F6" s="18">
        <f t="shared" si="1"/>
        <v>9141254.118</v>
      </c>
      <c r="G6" s="18">
        <f t="shared" si="1"/>
        <v>9424901.733</v>
      </c>
      <c r="H6" s="18">
        <f t="shared" si="1"/>
        <v>9718803.02</v>
      </c>
      <c r="I6" s="18">
        <f t="shared" si="1"/>
        <v>10023368.51</v>
      </c>
      <c r="J6" s="18">
        <f t="shared" si="1"/>
        <v>10339026.35</v>
      </c>
      <c r="K6" s="18">
        <f t="shared" si="1"/>
        <v>10666223.1</v>
      </c>
      <c r="L6" s="18">
        <f t="shared" si="1"/>
        <v>11005424.59</v>
      </c>
      <c r="M6" s="18">
        <f t="shared" si="1"/>
        <v>11357116.75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14" t="s">
        <v>50</v>
      </c>
      <c r="C1" s="14" t="s">
        <v>51</v>
      </c>
      <c r="D1" s="14" t="s">
        <v>52</v>
      </c>
      <c r="E1" s="14" t="s">
        <v>53</v>
      </c>
      <c r="F1" s="14" t="s">
        <v>54</v>
      </c>
      <c r="G1" s="14" t="s">
        <v>55</v>
      </c>
      <c r="H1" s="14" t="s">
        <v>56</v>
      </c>
      <c r="I1" s="14" t="s">
        <v>57</v>
      </c>
      <c r="J1" s="14" t="s">
        <v>58</v>
      </c>
      <c r="K1" s="14" t="s">
        <v>59</v>
      </c>
      <c r="L1" s="14" t="s">
        <v>60</v>
      </c>
      <c r="M1" s="14" t="s">
        <v>61</v>
      </c>
    </row>
    <row r="2">
      <c r="A2" s="19" t="s">
        <v>81</v>
      </c>
    </row>
    <row r="3">
      <c r="A3" s="6" t="s">
        <v>82</v>
      </c>
      <c r="B3" s="18">
        <f>'Sales and Costs-Cons'!B6</f>
        <v>12490000</v>
      </c>
      <c r="C3" s="18">
        <f>'Sales and Costs-Cons'!C6</f>
        <v>12870451</v>
      </c>
      <c r="D3" s="18">
        <f>'Sales and Costs-Cons'!D6</f>
        <v>13264447.64</v>
      </c>
      <c r="E3" s="18">
        <f>'Sales and Costs-Cons'!E6</f>
        <v>13672525.9</v>
      </c>
      <c r="F3" s="18">
        <f>'Sales and Costs-Cons'!F6</f>
        <v>14095244.59</v>
      </c>
      <c r="G3" s="18">
        <f>'Sales and Costs-Cons'!G6</f>
        <v>14533186.32</v>
      </c>
      <c r="H3" s="18">
        <f>'Sales and Costs-Cons'!H6</f>
        <v>14986958.61</v>
      </c>
      <c r="I3" s="18">
        <f>'Sales and Costs-Cons'!I6</f>
        <v>15457194.95</v>
      </c>
      <c r="J3" s="18">
        <f>'Sales and Costs-Cons'!J6</f>
        <v>15944556.05</v>
      </c>
      <c r="K3" s="18">
        <f>'Sales and Costs-Cons'!K6</f>
        <v>16449731</v>
      </c>
      <c r="L3" s="18">
        <f>'Sales and Costs-Cons'!L6</f>
        <v>16973438.58</v>
      </c>
      <c r="M3" s="18">
        <f>'Sales and Costs-Cons'!M6</f>
        <v>17516428.59</v>
      </c>
    </row>
    <row r="4">
      <c r="A4" s="6"/>
    </row>
    <row r="5">
      <c r="A5" s="19" t="s">
        <v>83</v>
      </c>
    </row>
    <row r="6">
      <c r="A6" s="6" t="s">
        <v>84</v>
      </c>
      <c r="B6" s="18">
        <f>Purchases!B6</f>
        <v>8101565</v>
      </c>
      <c r="C6" s="18">
        <f>Purchases!C6</f>
        <v>8347976.642</v>
      </c>
      <c r="D6" s="18">
        <f>Purchases!D6</f>
        <v>8603161.378</v>
      </c>
      <c r="E6" s="18">
        <f>Purchases!E6</f>
        <v>8867466.509</v>
      </c>
      <c r="F6" s="18">
        <f>Purchases!F6</f>
        <v>9141254.118</v>
      </c>
      <c r="G6" s="18">
        <f>Purchases!G6</f>
        <v>9424901.733</v>
      </c>
      <c r="H6" s="18">
        <f>Purchases!H6</f>
        <v>9718803.02</v>
      </c>
      <c r="I6" s="18">
        <f>Purchases!I6</f>
        <v>10023368.51</v>
      </c>
      <c r="J6" s="18">
        <f>Purchases!J6</f>
        <v>10339026.35</v>
      </c>
      <c r="K6" s="18">
        <f>Purchases!K6</f>
        <v>10666223.1</v>
      </c>
      <c r="L6" s="18">
        <f>Purchases!L6</f>
        <v>11005424.59</v>
      </c>
      <c r="M6" s="18">
        <f>Purchases!M6</f>
        <v>11357116.75</v>
      </c>
    </row>
    <row r="7">
      <c r="A7" s="6" t="s">
        <v>85</v>
      </c>
      <c r="B7" s="18">
        <f>'Sales and Costs-Cons'!B58+'Sales and Costs-Cons'!B59+'Sales and Costs-Cons'!B60</f>
        <v>1170000</v>
      </c>
      <c r="C7" s="18">
        <f>'Sales and Costs-Cons'!C58+'Sales and Costs-Cons'!C59+'Sales and Costs-Cons'!C60</f>
        <v>1170000</v>
      </c>
      <c r="D7" s="18">
        <f>'Sales and Costs-Cons'!D58+'Sales and Costs-Cons'!D59+'Sales and Costs-Cons'!D60</f>
        <v>1170000</v>
      </c>
      <c r="E7" s="18">
        <f>'Sales and Costs-Cons'!E58+'Sales and Costs-Cons'!E59+'Sales and Costs-Cons'!E60</f>
        <v>1170000</v>
      </c>
      <c r="F7" s="18">
        <f>'Sales and Costs-Cons'!F58+'Sales and Costs-Cons'!F59+'Sales and Costs-Cons'!F60</f>
        <v>1170000</v>
      </c>
      <c r="G7" s="18">
        <f>'Sales and Costs-Cons'!G58+'Sales and Costs-Cons'!G59+'Sales and Costs-Cons'!G60</f>
        <v>1170000</v>
      </c>
      <c r="H7" s="18">
        <f>'Sales and Costs-Cons'!H58+'Sales and Costs-Cons'!H59+'Sales and Costs-Cons'!H60</f>
        <v>1170000</v>
      </c>
      <c r="I7" s="18">
        <f>'Sales and Costs-Cons'!I58+'Sales and Costs-Cons'!I59+'Sales and Costs-Cons'!I60</f>
        <v>1170000</v>
      </c>
      <c r="J7" s="18">
        <f>'Sales and Costs-Cons'!J58+'Sales and Costs-Cons'!J59+'Sales and Costs-Cons'!J60</f>
        <v>1170000</v>
      </c>
      <c r="K7" s="18">
        <f>'Sales and Costs-Cons'!K58+'Sales and Costs-Cons'!K59+'Sales and Costs-Cons'!K60</f>
        <v>1170000</v>
      </c>
      <c r="L7" s="18">
        <f>'Sales and Costs-Cons'!L58+'Sales and Costs-Cons'!L59+'Sales and Costs-Cons'!L60</f>
        <v>1170000</v>
      </c>
      <c r="M7" s="18">
        <f>'Sales and Costs-Cons'!M58+'Sales and Costs-Cons'!M59+'Sales and Costs-Cons'!M60</f>
        <v>1170000</v>
      </c>
    </row>
    <row r="8">
      <c r="A8" s="19" t="s">
        <v>86</v>
      </c>
      <c r="B8" s="18">
        <f t="shared" ref="B8:M8" si="1">B3-B6-B7</f>
        <v>3218435</v>
      </c>
      <c r="C8" s="18">
        <f t="shared" si="1"/>
        <v>3352474.358</v>
      </c>
      <c r="D8" s="18">
        <f t="shared" si="1"/>
        <v>3491286.257</v>
      </c>
      <c r="E8" s="18">
        <f t="shared" si="1"/>
        <v>3635059.392</v>
      </c>
      <c r="F8" s="18">
        <f t="shared" si="1"/>
        <v>3783990.473</v>
      </c>
      <c r="G8" s="18">
        <f t="shared" si="1"/>
        <v>3938284.591</v>
      </c>
      <c r="H8" s="18">
        <f t="shared" si="1"/>
        <v>4098155.586</v>
      </c>
      <c r="I8" s="18">
        <f t="shared" si="1"/>
        <v>4263826.444</v>
      </c>
      <c r="J8" s="18">
        <f t="shared" si="1"/>
        <v>4435529.706</v>
      </c>
      <c r="K8" s="18">
        <f t="shared" si="1"/>
        <v>4613507.9</v>
      </c>
      <c r="L8" s="18">
        <f t="shared" si="1"/>
        <v>4798013.989</v>
      </c>
      <c r="M8" s="18">
        <f t="shared" si="1"/>
        <v>4989311.84</v>
      </c>
    </row>
    <row r="9">
      <c r="A9" s="6"/>
    </row>
    <row r="10">
      <c r="A10" s="19" t="s">
        <v>87</v>
      </c>
    </row>
    <row r="11">
      <c r="A11" s="6" t="s">
        <v>88</v>
      </c>
      <c r="B11" s="14">
        <v>0.0</v>
      </c>
      <c r="C11" s="18">
        <f t="shared" ref="C11:M11" si="2">B13</f>
        <v>3218435</v>
      </c>
      <c r="D11" s="18">
        <f t="shared" si="2"/>
        <v>6570909.358</v>
      </c>
      <c r="E11" s="18">
        <f t="shared" si="2"/>
        <v>10062195.61</v>
      </c>
      <c r="F11" s="18">
        <f t="shared" si="2"/>
        <v>13697255.01</v>
      </c>
      <c r="G11" s="18">
        <f t="shared" si="2"/>
        <v>17481245.48</v>
      </c>
      <c r="H11" s="18">
        <f t="shared" si="2"/>
        <v>21419530.07</v>
      </c>
      <c r="I11" s="18">
        <f t="shared" si="2"/>
        <v>25517685.66</v>
      </c>
      <c r="J11" s="18">
        <f t="shared" si="2"/>
        <v>29781512.1</v>
      </c>
      <c r="K11" s="18">
        <f t="shared" si="2"/>
        <v>34217041.81</v>
      </c>
      <c r="L11" s="18">
        <f t="shared" si="2"/>
        <v>38830549.71</v>
      </c>
      <c r="M11" s="18">
        <f t="shared" si="2"/>
        <v>43628563.69</v>
      </c>
    </row>
    <row r="12">
      <c r="A12" s="6" t="s">
        <v>86</v>
      </c>
      <c r="B12" s="18">
        <f t="shared" ref="B12:M12" si="3">B8</f>
        <v>3218435</v>
      </c>
      <c r="C12" s="18">
        <f t="shared" si="3"/>
        <v>3352474.358</v>
      </c>
      <c r="D12" s="18">
        <f t="shared" si="3"/>
        <v>3491286.257</v>
      </c>
      <c r="E12" s="18">
        <f t="shared" si="3"/>
        <v>3635059.392</v>
      </c>
      <c r="F12" s="18">
        <f t="shared" si="3"/>
        <v>3783990.473</v>
      </c>
      <c r="G12" s="18">
        <f t="shared" si="3"/>
        <v>3938284.591</v>
      </c>
      <c r="H12" s="18">
        <f t="shared" si="3"/>
        <v>4098155.586</v>
      </c>
      <c r="I12" s="18">
        <f t="shared" si="3"/>
        <v>4263826.444</v>
      </c>
      <c r="J12" s="18">
        <f t="shared" si="3"/>
        <v>4435529.706</v>
      </c>
      <c r="K12" s="18">
        <f t="shared" si="3"/>
        <v>4613507.9</v>
      </c>
      <c r="L12" s="18">
        <f t="shared" si="3"/>
        <v>4798013.989</v>
      </c>
      <c r="M12" s="18">
        <f t="shared" si="3"/>
        <v>4989311.84</v>
      </c>
    </row>
    <row r="13">
      <c r="A13" s="6" t="s">
        <v>89</v>
      </c>
      <c r="B13" s="18">
        <f t="shared" ref="B13:M13" si="4">SUM(B11:B12)</f>
        <v>3218435</v>
      </c>
      <c r="C13" s="18">
        <f t="shared" si="4"/>
        <v>6570909.358</v>
      </c>
      <c r="D13" s="18">
        <f t="shared" si="4"/>
        <v>10062195.61</v>
      </c>
      <c r="E13" s="18">
        <f t="shared" si="4"/>
        <v>13697255.01</v>
      </c>
      <c r="F13" s="18">
        <f t="shared" si="4"/>
        <v>17481245.48</v>
      </c>
      <c r="G13" s="18">
        <f t="shared" si="4"/>
        <v>21419530.07</v>
      </c>
      <c r="H13" s="18">
        <f t="shared" si="4"/>
        <v>25517685.66</v>
      </c>
      <c r="I13" s="18">
        <f t="shared" si="4"/>
        <v>29781512.1</v>
      </c>
      <c r="J13" s="18">
        <f t="shared" si="4"/>
        <v>34217041.81</v>
      </c>
      <c r="K13" s="18">
        <f t="shared" si="4"/>
        <v>38830549.71</v>
      </c>
      <c r="L13" s="18">
        <f t="shared" si="4"/>
        <v>43628563.69</v>
      </c>
      <c r="M13" s="18">
        <f t="shared" si="4"/>
        <v>48617875.54</v>
      </c>
    </row>
    <row r="14">
      <c r="A14" s="6"/>
    </row>
    <row r="15">
      <c r="A15" s="6"/>
    </row>
    <row r="16">
      <c r="A16" s="6"/>
    </row>
    <row r="17">
      <c r="A17" s="6"/>
    </row>
    <row r="18">
      <c r="A18" s="6"/>
    </row>
    <row r="19">
      <c r="A19" s="6"/>
    </row>
    <row r="20">
      <c r="A20" s="6"/>
    </row>
    <row r="21">
      <c r="A21" s="6"/>
    </row>
    <row r="22">
      <c r="A22" s="6"/>
    </row>
    <row r="23">
      <c r="A23" s="6"/>
    </row>
    <row r="24">
      <c r="A24" s="6"/>
    </row>
    <row r="25">
      <c r="A25" s="6"/>
    </row>
    <row r="26">
      <c r="A26" s="6"/>
    </row>
    <row r="27">
      <c r="A27" s="6"/>
    </row>
    <row r="28">
      <c r="A28" s="6"/>
    </row>
    <row r="29">
      <c r="A29" s="6"/>
    </row>
    <row r="30">
      <c r="A30" s="6"/>
    </row>
    <row r="31">
      <c r="A31" s="6"/>
    </row>
    <row r="32">
      <c r="A32" s="6"/>
    </row>
    <row r="33">
      <c r="A33" s="6"/>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s>
  <sheetData>
    <row r="1">
      <c r="A1" s="6"/>
      <c r="B1" s="14" t="s">
        <v>50</v>
      </c>
      <c r="C1" s="14" t="s">
        <v>51</v>
      </c>
      <c r="D1" s="14" t="s">
        <v>52</v>
      </c>
      <c r="E1" s="14" t="s">
        <v>53</v>
      </c>
      <c r="F1" s="14" t="s">
        <v>54</v>
      </c>
      <c r="G1" s="14" t="s">
        <v>55</v>
      </c>
      <c r="H1" s="14" t="s">
        <v>56</v>
      </c>
      <c r="I1" s="14" t="s">
        <v>57</v>
      </c>
      <c r="J1" s="14" t="s">
        <v>58</v>
      </c>
      <c r="K1" s="14" t="s">
        <v>59</v>
      </c>
      <c r="L1" s="14" t="s">
        <v>60</v>
      </c>
      <c r="M1" s="14" t="s">
        <v>61</v>
      </c>
    </row>
    <row r="2">
      <c r="A2" s="19" t="s">
        <v>90</v>
      </c>
    </row>
    <row r="3">
      <c r="A3" s="6" t="s">
        <v>87</v>
      </c>
      <c r="B3" s="18">
        <f>'Cash Details'!B13</f>
        <v>3218435</v>
      </c>
      <c r="C3" s="18">
        <f>'Cash Details'!C13</f>
        <v>6570909.358</v>
      </c>
      <c r="D3" s="18">
        <f>'Cash Details'!D13</f>
        <v>10062195.61</v>
      </c>
      <c r="E3" s="18">
        <f>'Cash Details'!E13</f>
        <v>13697255.01</v>
      </c>
      <c r="F3" s="18">
        <f>'Cash Details'!F13</f>
        <v>17481245.48</v>
      </c>
      <c r="G3" s="18">
        <f>'Cash Details'!G13</f>
        <v>21419530.07</v>
      </c>
      <c r="H3" s="18">
        <f>'Cash Details'!H13</f>
        <v>25517685.66</v>
      </c>
      <c r="I3" s="18">
        <f>'Cash Details'!I13</f>
        <v>29781512.1</v>
      </c>
      <c r="J3" s="18">
        <f>'Cash Details'!J13</f>
        <v>34217041.81</v>
      </c>
      <c r="K3" s="18">
        <f>'Cash Details'!K13</f>
        <v>38830549.71</v>
      </c>
      <c r="L3" s="18">
        <f>'Cash Details'!L13</f>
        <v>43628563.69</v>
      </c>
      <c r="M3" s="18">
        <f>'Cash Details'!M13</f>
        <v>48617875.54</v>
      </c>
    </row>
    <row r="4">
      <c r="A4" s="6"/>
    </row>
    <row r="5">
      <c r="A5" s="19" t="s">
        <v>91</v>
      </c>
      <c r="B5" s="18">
        <f t="shared" ref="B5:M5" si="1">B3</f>
        <v>3218435</v>
      </c>
      <c r="C5" s="18">
        <f t="shared" si="1"/>
        <v>6570909.358</v>
      </c>
      <c r="D5" s="18">
        <f t="shared" si="1"/>
        <v>10062195.61</v>
      </c>
      <c r="E5" s="18">
        <f t="shared" si="1"/>
        <v>13697255.01</v>
      </c>
      <c r="F5" s="18">
        <f t="shared" si="1"/>
        <v>17481245.48</v>
      </c>
      <c r="G5" s="18">
        <f t="shared" si="1"/>
        <v>21419530.07</v>
      </c>
      <c r="H5" s="18">
        <f t="shared" si="1"/>
        <v>25517685.66</v>
      </c>
      <c r="I5" s="18">
        <f t="shared" si="1"/>
        <v>29781512.1</v>
      </c>
      <c r="J5" s="18">
        <f t="shared" si="1"/>
        <v>34217041.81</v>
      </c>
      <c r="K5" s="18">
        <f t="shared" si="1"/>
        <v>38830549.71</v>
      </c>
      <c r="L5" s="18">
        <f t="shared" si="1"/>
        <v>43628563.69</v>
      </c>
      <c r="M5" s="18">
        <f t="shared" si="1"/>
        <v>48617875.54</v>
      </c>
    </row>
    <row r="6">
      <c r="A6" s="6"/>
    </row>
    <row r="7">
      <c r="A7" s="19" t="s">
        <v>92</v>
      </c>
    </row>
    <row r="8">
      <c r="A8" s="6"/>
    </row>
    <row r="9">
      <c r="A9" s="19" t="s">
        <v>93</v>
      </c>
      <c r="B9" s="14">
        <v>0.0</v>
      </c>
      <c r="C9" s="14">
        <v>0.0</v>
      </c>
      <c r="D9" s="14">
        <v>0.0</v>
      </c>
      <c r="E9" s="14">
        <v>0.0</v>
      </c>
      <c r="F9" s="14">
        <v>0.0</v>
      </c>
      <c r="G9" s="14">
        <v>0.0</v>
      </c>
      <c r="H9" s="14">
        <v>0.0</v>
      </c>
      <c r="I9" s="14">
        <v>0.0</v>
      </c>
      <c r="J9" s="14">
        <v>0.0</v>
      </c>
      <c r="K9" s="14">
        <v>0.0</v>
      </c>
      <c r="L9" s="14">
        <v>0.0</v>
      </c>
      <c r="M9" s="14">
        <v>0.0</v>
      </c>
    </row>
    <row r="10">
      <c r="A10" s="6"/>
    </row>
    <row r="11">
      <c r="A11" s="19" t="s">
        <v>94</v>
      </c>
      <c r="B11" s="18">
        <f t="shared" ref="B11:M11" si="2">B5-B9</f>
        <v>3218435</v>
      </c>
      <c r="C11" s="18">
        <f t="shared" si="2"/>
        <v>6570909.358</v>
      </c>
      <c r="D11" s="18">
        <f t="shared" si="2"/>
        <v>10062195.61</v>
      </c>
      <c r="E11" s="18">
        <f t="shared" si="2"/>
        <v>13697255.01</v>
      </c>
      <c r="F11" s="18">
        <f t="shared" si="2"/>
        <v>17481245.48</v>
      </c>
      <c r="G11" s="18">
        <f t="shared" si="2"/>
        <v>21419530.07</v>
      </c>
      <c r="H11" s="18">
        <f t="shared" si="2"/>
        <v>25517685.66</v>
      </c>
      <c r="I11" s="18">
        <f t="shared" si="2"/>
        <v>29781512.1</v>
      </c>
      <c r="J11" s="18">
        <f t="shared" si="2"/>
        <v>34217041.81</v>
      </c>
      <c r="K11" s="18">
        <f t="shared" si="2"/>
        <v>38830549.71</v>
      </c>
      <c r="L11" s="18">
        <f t="shared" si="2"/>
        <v>43628563.69</v>
      </c>
      <c r="M11" s="18">
        <f t="shared" si="2"/>
        <v>48617875.54</v>
      </c>
    </row>
    <row r="12">
      <c r="A12" s="6"/>
    </row>
    <row r="13">
      <c r="A13" s="6" t="s">
        <v>95</v>
      </c>
      <c r="B13" s="14">
        <v>0.0</v>
      </c>
      <c r="C13" s="18">
        <f t="shared" ref="C13:M13" si="3">B15</f>
        <v>3218435</v>
      </c>
      <c r="D13" s="18">
        <f t="shared" si="3"/>
        <v>6570909.358</v>
      </c>
      <c r="E13" s="18">
        <f t="shared" si="3"/>
        <v>10062195.61</v>
      </c>
      <c r="F13" s="18">
        <f t="shared" si="3"/>
        <v>13697255.01</v>
      </c>
      <c r="G13" s="18">
        <f t="shared" si="3"/>
        <v>17481245.48</v>
      </c>
      <c r="H13" s="18">
        <f t="shared" si="3"/>
        <v>21419530.07</v>
      </c>
      <c r="I13" s="18">
        <f t="shared" si="3"/>
        <v>25517685.66</v>
      </c>
      <c r="J13" s="18">
        <f t="shared" si="3"/>
        <v>29781512.1</v>
      </c>
      <c r="K13" s="18">
        <f t="shared" si="3"/>
        <v>34217041.81</v>
      </c>
      <c r="L13" s="18">
        <f t="shared" si="3"/>
        <v>38830549.71</v>
      </c>
      <c r="M13" s="18">
        <f t="shared" si="3"/>
        <v>43628563.69</v>
      </c>
    </row>
    <row r="14">
      <c r="A14" s="6" t="s">
        <v>96</v>
      </c>
      <c r="B14" s="18">
        <f>'Sales and Costs-Cons'!B64</f>
        <v>3218435</v>
      </c>
      <c r="C14" s="18">
        <f>'Sales and Costs-Cons'!C64</f>
        <v>3352474.358</v>
      </c>
      <c r="D14" s="18">
        <f>'Sales and Costs-Cons'!D64</f>
        <v>3491286.257</v>
      </c>
      <c r="E14" s="18">
        <f>'Sales and Costs-Cons'!E64</f>
        <v>3635059.392</v>
      </c>
      <c r="F14" s="18">
        <f>'Sales and Costs-Cons'!F64</f>
        <v>3783990.473</v>
      </c>
      <c r="G14" s="18">
        <f>'Sales and Costs-Cons'!G64</f>
        <v>3938284.591</v>
      </c>
      <c r="H14" s="18">
        <f>'Sales and Costs-Cons'!H64</f>
        <v>4098155.586</v>
      </c>
      <c r="I14" s="18">
        <f>'Sales and Costs-Cons'!I64</f>
        <v>4263826.444</v>
      </c>
      <c r="J14" s="18">
        <f>'Sales and Costs-Cons'!J64</f>
        <v>4435529.706</v>
      </c>
      <c r="K14" s="18">
        <f>'Sales and Costs-Cons'!K64</f>
        <v>4613507.9</v>
      </c>
      <c r="L14" s="18">
        <f>'Sales and Costs-Cons'!L64</f>
        <v>4798013.989</v>
      </c>
      <c r="M14" s="18">
        <f>'Sales and Costs-Cons'!M64</f>
        <v>4989311.84</v>
      </c>
    </row>
    <row r="15">
      <c r="A15" s="6" t="s">
        <v>97</v>
      </c>
      <c r="B15" s="18">
        <f t="shared" ref="B15:M15" si="4">B13+B14</f>
        <v>3218435</v>
      </c>
      <c r="C15" s="18">
        <f t="shared" si="4"/>
        <v>6570909.358</v>
      </c>
      <c r="D15" s="18">
        <f t="shared" si="4"/>
        <v>10062195.61</v>
      </c>
      <c r="E15" s="18">
        <f t="shared" si="4"/>
        <v>13697255.01</v>
      </c>
      <c r="F15" s="18">
        <f t="shared" si="4"/>
        <v>17481245.48</v>
      </c>
      <c r="G15" s="18">
        <f t="shared" si="4"/>
        <v>21419530.07</v>
      </c>
      <c r="H15" s="18">
        <f t="shared" si="4"/>
        <v>25517685.66</v>
      </c>
      <c r="I15" s="18">
        <f t="shared" si="4"/>
        <v>29781512.1</v>
      </c>
      <c r="J15" s="18">
        <f t="shared" si="4"/>
        <v>34217041.81</v>
      </c>
      <c r="K15" s="18">
        <f t="shared" si="4"/>
        <v>38830549.71</v>
      </c>
      <c r="L15" s="18">
        <f t="shared" si="4"/>
        <v>43628563.69</v>
      </c>
      <c r="M15" s="18">
        <f t="shared" si="4"/>
        <v>48617875.54</v>
      </c>
    </row>
    <row r="16">
      <c r="A16" s="6"/>
    </row>
    <row r="17">
      <c r="A17" s="19" t="s">
        <v>98</v>
      </c>
      <c r="B17" s="18">
        <f t="shared" ref="B17:M17" si="5">B15-B11</f>
        <v>0</v>
      </c>
      <c r="C17" s="18">
        <f t="shared" si="5"/>
        <v>0</v>
      </c>
      <c r="D17" s="18">
        <f t="shared" si="5"/>
        <v>0</v>
      </c>
      <c r="E17" s="18">
        <f t="shared" si="5"/>
        <v>0</v>
      </c>
      <c r="F17" s="18">
        <f t="shared" si="5"/>
        <v>0</v>
      </c>
      <c r="G17" s="18">
        <f t="shared" si="5"/>
        <v>0</v>
      </c>
      <c r="H17" s="18">
        <f t="shared" si="5"/>
        <v>0</v>
      </c>
      <c r="I17" s="18">
        <f t="shared" si="5"/>
        <v>0</v>
      </c>
      <c r="J17" s="18">
        <f t="shared" si="5"/>
        <v>0</v>
      </c>
      <c r="K17" s="18">
        <f t="shared" si="5"/>
        <v>0</v>
      </c>
      <c r="L17" s="18">
        <f t="shared" si="5"/>
        <v>0</v>
      </c>
      <c r="M17" s="18">
        <f t="shared" si="5"/>
        <v>0</v>
      </c>
    </row>
    <row r="18">
      <c r="A18" s="6"/>
    </row>
    <row r="19">
      <c r="A19" s="6"/>
    </row>
    <row r="20">
      <c r="A20" s="6"/>
    </row>
    <row r="21">
      <c r="A21" s="6"/>
    </row>
    <row r="22">
      <c r="A22" s="6"/>
    </row>
    <row r="23">
      <c r="A23" s="6"/>
    </row>
    <row r="24">
      <c r="A24" s="6"/>
    </row>
    <row r="25">
      <c r="A25" s="6"/>
    </row>
    <row r="26">
      <c r="A26" s="6"/>
    </row>
    <row r="27">
      <c r="A27" s="6"/>
    </row>
    <row r="28">
      <c r="A28" s="6"/>
    </row>
    <row r="29">
      <c r="A29" s="6"/>
    </row>
    <row r="30">
      <c r="A30" s="6"/>
    </row>
    <row r="31">
      <c r="A31" s="6"/>
    </row>
    <row r="32">
      <c r="A32" s="6"/>
    </row>
    <row r="33">
      <c r="A33" s="6"/>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4" t="s">
        <v>26</v>
      </c>
      <c r="C1" s="14" t="s">
        <v>27</v>
      </c>
      <c r="D1" s="14" t="s">
        <v>28</v>
      </c>
    </row>
    <row r="2">
      <c r="A2" s="14" t="s">
        <v>29</v>
      </c>
    </row>
    <row r="3">
      <c r="A3" s="14" t="s">
        <v>30</v>
      </c>
      <c r="B3" s="15">
        <v>500.0</v>
      </c>
      <c r="C3" s="15">
        <v>650.0</v>
      </c>
      <c r="D3" s="15">
        <v>400.0</v>
      </c>
    </row>
    <row r="4">
      <c r="A4" s="14" t="s">
        <v>31</v>
      </c>
      <c r="B4" s="15">
        <v>1200.0</v>
      </c>
      <c r="C4" s="15">
        <v>2200.0</v>
      </c>
      <c r="D4" s="15">
        <v>900.0</v>
      </c>
    </row>
    <row r="5">
      <c r="A5" s="14" t="s">
        <v>32</v>
      </c>
      <c r="B5" s="16">
        <v>0.005</v>
      </c>
      <c r="C5" s="17">
        <v>0.01</v>
      </c>
      <c r="D5" s="16">
        <v>0.015</v>
      </c>
    </row>
    <row r="6">
      <c r="A6" s="14" t="s">
        <v>33</v>
      </c>
      <c r="B6" s="16">
        <v>0.0025</v>
      </c>
      <c r="C6" s="16">
        <v>0.0075</v>
      </c>
      <c r="D6" s="17">
        <v>0.01</v>
      </c>
    </row>
    <row r="7">
      <c r="A7" s="14" t="s">
        <v>34</v>
      </c>
      <c r="B7" s="18"/>
      <c r="C7" s="18"/>
      <c r="D7" s="18"/>
    </row>
    <row r="8">
      <c r="A8" s="14" t="s">
        <v>30</v>
      </c>
      <c r="B8" s="15">
        <v>450.0</v>
      </c>
      <c r="C8" s="15">
        <v>600.0</v>
      </c>
      <c r="D8" s="15">
        <v>375.0</v>
      </c>
    </row>
    <row r="9">
      <c r="A9" s="14" t="s">
        <v>31</v>
      </c>
      <c r="B9" s="15">
        <v>1000.0</v>
      </c>
      <c r="C9" s="15">
        <v>2000.0</v>
      </c>
      <c r="D9" s="15">
        <v>800.0</v>
      </c>
    </row>
    <row r="10">
      <c r="A10" s="14" t="s">
        <v>32</v>
      </c>
      <c r="B10" s="17">
        <v>0.01</v>
      </c>
      <c r="C10" s="17">
        <v>0.01</v>
      </c>
      <c r="D10" s="17">
        <v>0.01</v>
      </c>
    </row>
    <row r="11">
      <c r="A11" s="14" t="s">
        <v>33</v>
      </c>
      <c r="B11" s="16">
        <v>0.005</v>
      </c>
      <c r="C11" s="17">
        <v>0.01</v>
      </c>
      <c r="D11" s="16">
        <v>0.015</v>
      </c>
    </row>
    <row r="12">
      <c r="A12" s="14" t="s">
        <v>35</v>
      </c>
      <c r="B12" s="18"/>
      <c r="C12" s="18"/>
      <c r="D12" s="18"/>
    </row>
    <row r="13">
      <c r="A13" s="14" t="s">
        <v>30</v>
      </c>
      <c r="B13" s="15">
        <v>700.0</v>
      </c>
      <c r="C13" s="15">
        <v>800.0</v>
      </c>
      <c r="D13" s="15">
        <v>600.0</v>
      </c>
    </row>
    <row r="14">
      <c r="A14" s="14" t="s">
        <v>31</v>
      </c>
      <c r="B14" s="15">
        <v>1000.0</v>
      </c>
      <c r="C14" s="15">
        <v>2000.0</v>
      </c>
      <c r="D14" s="15">
        <v>800.0</v>
      </c>
    </row>
    <row r="15">
      <c r="A15" s="14" t="s">
        <v>32</v>
      </c>
      <c r="B15" s="16">
        <v>0.0075</v>
      </c>
      <c r="C15" s="17">
        <v>0.02</v>
      </c>
      <c r="D15" s="17">
        <v>0.03</v>
      </c>
    </row>
    <row r="16">
      <c r="A16" s="14" t="s">
        <v>33</v>
      </c>
      <c r="B16" s="17">
        <v>0.01</v>
      </c>
      <c r="C16" s="17">
        <v>0.01</v>
      </c>
      <c r="D16" s="16">
        <v>0.015</v>
      </c>
    </row>
    <row r="17">
      <c r="A17" s="14" t="s">
        <v>36</v>
      </c>
    </row>
    <row r="18">
      <c r="A18" s="14" t="s">
        <v>30</v>
      </c>
      <c r="B18" s="15">
        <v>400.0</v>
      </c>
      <c r="C18" s="15">
        <v>550.0</v>
      </c>
      <c r="D18" s="15">
        <v>350.0</v>
      </c>
    </row>
    <row r="19">
      <c r="A19" s="14" t="s">
        <v>31</v>
      </c>
      <c r="B19" s="15">
        <v>1400.0</v>
      </c>
      <c r="C19" s="15">
        <v>2400.0</v>
      </c>
      <c r="D19" s="15">
        <v>1000.0</v>
      </c>
    </row>
    <row r="20">
      <c r="A20" s="14" t="s">
        <v>32</v>
      </c>
      <c r="B20" s="16">
        <v>0.0175</v>
      </c>
      <c r="C20" s="16">
        <v>0.0175</v>
      </c>
      <c r="D20" s="16">
        <v>0.025</v>
      </c>
    </row>
    <row r="21">
      <c r="A21" s="14" t="s">
        <v>33</v>
      </c>
      <c r="B21" s="16">
        <v>0.015</v>
      </c>
      <c r="C21" s="16">
        <v>0.015</v>
      </c>
      <c r="D21" s="16">
        <v>0.025</v>
      </c>
    </row>
    <row r="22">
      <c r="A22" s="14" t="s">
        <v>37</v>
      </c>
      <c r="B22" s="18"/>
      <c r="C22" s="18"/>
      <c r="D22" s="18"/>
    </row>
    <row r="23">
      <c r="A23" s="14" t="s">
        <v>30</v>
      </c>
      <c r="B23" s="15">
        <v>600.0</v>
      </c>
      <c r="C23" s="15">
        <v>750.0</v>
      </c>
      <c r="D23" s="15">
        <v>500.0</v>
      </c>
    </row>
    <row r="24">
      <c r="A24" s="14" t="s">
        <v>31</v>
      </c>
      <c r="B24" s="15">
        <v>1400.0</v>
      </c>
      <c r="C24" s="15">
        <v>2400.0</v>
      </c>
      <c r="D24" s="15">
        <v>1000.0</v>
      </c>
    </row>
    <row r="25">
      <c r="A25" s="14" t="s">
        <v>32</v>
      </c>
      <c r="B25" s="17">
        <v>0.02</v>
      </c>
      <c r="C25" s="16">
        <v>0.025</v>
      </c>
      <c r="D25" s="17">
        <v>0.03</v>
      </c>
    </row>
    <row r="26">
      <c r="A26" s="14" t="s">
        <v>33</v>
      </c>
      <c r="B26" s="16">
        <v>0.0175</v>
      </c>
      <c r="C26" s="17">
        <v>0.02</v>
      </c>
      <c r="D26" s="16">
        <v>0.025</v>
      </c>
    </row>
    <row r="28">
      <c r="A28" s="14" t="s">
        <v>38</v>
      </c>
      <c r="B28" s="14" t="s">
        <v>26</v>
      </c>
      <c r="C28" s="14" t="s">
        <v>39</v>
      </c>
      <c r="D28" s="14" t="s">
        <v>28</v>
      </c>
    </row>
    <row r="29">
      <c r="A29" s="14" t="s">
        <v>40</v>
      </c>
      <c r="B29" s="17">
        <v>0.3</v>
      </c>
      <c r="C29" s="17">
        <v>0.2</v>
      </c>
      <c r="D29" s="17">
        <v>0.2</v>
      </c>
    </row>
    <row r="30">
      <c r="A30" s="14" t="s">
        <v>41</v>
      </c>
      <c r="B30" s="17">
        <v>0.15</v>
      </c>
      <c r="C30" s="17">
        <v>0.2</v>
      </c>
      <c r="D30" s="17">
        <v>0.3</v>
      </c>
    </row>
    <row r="31">
      <c r="A31" s="14" t="s">
        <v>42</v>
      </c>
      <c r="B31" s="17">
        <v>0.1</v>
      </c>
      <c r="C31" s="17">
        <v>0.4</v>
      </c>
      <c r="D31" s="17">
        <v>0.1</v>
      </c>
    </row>
    <row r="32">
      <c r="A32" s="14" t="s">
        <v>43</v>
      </c>
      <c r="B32" s="17">
        <v>0.2</v>
      </c>
      <c r="C32" s="17">
        <v>0.0</v>
      </c>
      <c r="D32" s="17">
        <v>0.1</v>
      </c>
    </row>
    <row r="33">
      <c r="A33" s="14" t="s">
        <v>44</v>
      </c>
      <c r="B33" s="17">
        <v>0.25</v>
      </c>
      <c r="C33" s="17">
        <v>0.2</v>
      </c>
      <c r="D33" s="17">
        <v>0.3</v>
      </c>
    </row>
    <row r="35">
      <c r="A35" s="14" t="s">
        <v>45</v>
      </c>
    </row>
    <row r="36">
      <c r="A36" s="14" t="s">
        <v>40</v>
      </c>
      <c r="B36" s="17">
        <v>0.3</v>
      </c>
      <c r="C36" s="17">
        <v>0.31</v>
      </c>
      <c r="D36" s="17">
        <v>0.32</v>
      </c>
    </row>
    <row r="37">
      <c r="A37" s="14" t="s">
        <v>41</v>
      </c>
      <c r="B37" s="17">
        <v>0.35</v>
      </c>
      <c r="C37" s="17">
        <v>0.34</v>
      </c>
      <c r="D37" s="17">
        <v>0.36</v>
      </c>
    </row>
    <row r="38">
      <c r="A38" s="14" t="s">
        <v>42</v>
      </c>
      <c r="B38" s="17">
        <v>0.4</v>
      </c>
      <c r="C38" s="17">
        <v>0.42</v>
      </c>
      <c r="D38" s="17">
        <v>0.4</v>
      </c>
    </row>
    <row r="39">
      <c r="A39" s="14" t="s">
        <v>43</v>
      </c>
      <c r="B39" s="17">
        <v>0.32</v>
      </c>
      <c r="C39" s="17">
        <v>0.0</v>
      </c>
      <c r="D39" s="17">
        <v>0.3</v>
      </c>
    </row>
    <row r="40">
      <c r="A40" s="14" t="s">
        <v>44</v>
      </c>
      <c r="B40" s="17">
        <v>0.32</v>
      </c>
      <c r="C40" s="17">
        <v>0.33</v>
      </c>
      <c r="D40" s="17">
        <v>0.34</v>
      </c>
    </row>
    <row r="42">
      <c r="A42" s="14" t="s">
        <v>46</v>
      </c>
      <c r="B42" s="14" t="s">
        <v>29</v>
      </c>
      <c r="C42" s="14" t="s">
        <v>34</v>
      </c>
      <c r="D42" s="14" t="s">
        <v>35</v>
      </c>
      <c r="E42" s="14" t="s">
        <v>36</v>
      </c>
      <c r="F42" s="14" t="s">
        <v>37</v>
      </c>
    </row>
    <row r="43">
      <c r="A43" s="14" t="s">
        <v>47</v>
      </c>
      <c r="B43" s="15">
        <v>70000.0</v>
      </c>
      <c r="C43" s="15">
        <v>70000.0</v>
      </c>
      <c r="D43" s="15">
        <v>80000.0</v>
      </c>
      <c r="E43" s="15">
        <v>80000.0</v>
      </c>
      <c r="F43" s="15">
        <v>90000.0</v>
      </c>
    </row>
    <row r="44">
      <c r="A44" s="14" t="s">
        <v>48</v>
      </c>
      <c r="B44" s="15">
        <v>40000.0</v>
      </c>
      <c r="C44" s="15">
        <v>40000.0</v>
      </c>
      <c r="D44" s="15">
        <v>50000.0</v>
      </c>
      <c r="E44" s="15">
        <v>50000.0</v>
      </c>
      <c r="F44" s="15">
        <v>60000.0</v>
      </c>
    </row>
    <row r="45">
      <c r="A45" s="14" t="s">
        <v>49</v>
      </c>
      <c r="B45" s="15">
        <v>100000.0</v>
      </c>
      <c r="C45" s="15">
        <v>100000.0</v>
      </c>
      <c r="D45" s="15">
        <v>110000.0</v>
      </c>
      <c r="E45" s="15">
        <v>110000.0</v>
      </c>
      <c r="F45" s="15">
        <v>120000.0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B1" s="14" t="s">
        <v>50</v>
      </c>
      <c r="C1" s="14" t="s">
        <v>51</v>
      </c>
      <c r="D1" s="14" t="s">
        <v>52</v>
      </c>
      <c r="E1" s="14" t="s">
        <v>53</v>
      </c>
      <c r="F1" s="14" t="s">
        <v>54</v>
      </c>
      <c r="G1" s="14" t="s">
        <v>55</v>
      </c>
      <c r="H1" s="14" t="s">
        <v>56</v>
      </c>
      <c r="I1" s="14" t="s">
        <v>57</v>
      </c>
      <c r="J1" s="14" t="s">
        <v>58</v>
      </c>
      <c r="K1" s="14" t="s">
        <v>59</v>
      </c>
      <c r="L1" s="14" t="s">
        <v>60</v>
      </c>
      <c r="M1" s="14" t="s">
        <v>61</v>
      </c>
    </row>
    <row r="2">
      <c r="A2" s="14" t="s">
        <v>62</v>
      </c>
    </row>
    <row r="3">
      <c r="A3" s="14" t="s">
        <v>29</v>
      </c>
    </row>
    <row r="4">
      <c r="A4" s="14" t="s">
        <v>26</v>
      </c>
      <c r="B4" s="18">
        <f>Assumptions!$B3</f>
        <v>500</v>
      </c>
      <c r="C4" s="18">
        <f>B4*(1+Assumptions!$B5)</f>
        <v>502.5</v>
      </c>
      <c r="D4" s="18">
        <f>C4*(1+Assumptions!$B5)</f>
        <v>505.0125</v>
      </c>
      <c r="E4" s="18">
        <f>D4*(1+Assumptions!$B5)</f>
        <v>507.5375625</v>
      </c>
      <c r="F4" s="18">
        <f>E4*(1+Assumptions!$B5)</f>
        <v>510.0752503</v>
      </c>
      <c r="G4" s="18">
        <f>F4*(1+Assumptions!$B5)</f>
        <v>512.6256266</v>
      </c>
      <c r="H4" s="18">
        <f>G4*(1+Assumptions!$B5)</f>
        <v>515.1887547</v>
      </c>
      <c r="I4" s="18">
        <f>H4*(1+Assumptions!$B5)</f>
        <v>517.7646985</v>
      </c>
      <c r="J4" s="18">
        <f>I4*(1+Assumptions!$B5)</f>
        <v>520.353522</v>
      </c>
      <c r="K4" s="18">
        <f>J4*(1+Assumptions!$B5)</f>
        <v>522.9552896</v>
      </c>
      <c r="L4" s="18">
        <f>K4*(1+Assumptions!$B5)</f>
        <v>525.570066</v>
      </c>
      <c r="M4" s="18">
        <f>L4*(1+Assumptions!$B5)</f>
        <v>528.1979164</v>
      </c>
    </row>
    <row r="5">
      <c r="A5" s="14" t="s">
        <v>39</v>
      </c>
      <c r="B5" s="18">
        <f>Assumptions!$C3</f>
        <v>650</v>
      </c>
      <c r="C5" s="18">
        <f>B5*(1+Assumptions!$C5)</f>
        <v>656.5</v>
      </c>
      <c r="D5" s="18">
        <f>C5*(1+Assumptions!$C5)</f>
        <v>663.065</v>
      </c>
      <c r="E5" s="18">
        <f>D5*(1+Assumptions!$C5)</f>
        <v>669.69565</v>
      </c>
      <c r="F5" s="18">
        <f>E5*(1+Assumptions!$C5)</f>
        <v>676.3926065</v>
      </c>
      <c r="G5" s="18">
        <f>F5*(1+Assumptions!$C5)</f>
        <v>683.1565326</v>
      </c>
      <c r="H5" s="18">
        <f>G5*(1+Assumptions!$C5)</f>
        <v>689.9880979</v>
      </c>
      <c r="I5" s="18">
        <f>H5*(1+Assumptions!$C5)</f>
        <v>696.8879789</v>
      </c>
      <c r="J5" s="18">
        <f>I5*(1+Assumptions!$C5)</f>
        <v>703.8568587</v>
      </c>
      <c r="K5" s="18">
        <f>J5*(1+Assumptions!$C5)</f>
        <v>710.8954272</v>
      </c>
      <c r="L5" s="18">
        <f>K5*(1+Assumptions!$C5)</f>
        <v>718.0043815</v>
      </c>
      <c r="M5" s="18">
        <f>L5*(1+Assumptions!$C5)</f>
        <v>725.1844253</v>
      </c>
    </row>
    <row r="6">
      <c r="A6" s="14" t="s">
        <v>28</v>
      </c>
      <c r="B6" s="18">
        <f>Assumptions!$D3</f>
        <v>400</v>
      </c>
      <c r="C6" s="18">
        <f>B6*(1+Assumptions!$D5)</f>
        <v>406</v>
      </c>
      <c r="D6" s="18">
        <f>C6*(1+Assumptions!$D5)</f>
        <v>412.09</v>
      </c>
      <c r="E6" s="18">
        <f>D6*(1+Assumptions!$D5)</f>
        <v>418.27135</v>
      </c>
      <c r="F6" s="18">
        <f>E6*(1+Assumptions!$D5)</f>
        <v>424.5454203</v>
      </c>
      <c r="G6" s="18">
        <f>F6*(1+Assumptions!$D5)</f>
        <v>430.9136016</v>
      </c>
      <c r="H6" s="18">
        <f>G6*(1+Assumptions!$D5)</f>
        <v>437.3773056</v>
      </c>
      <c r="I6" s="18">
        <f>H6*(1+Assumptions!$D5)</f>
        <v>443.9379652</v>
      </c>
      <c r="J6" s="18">
        <f>I6*(1+Assumptions!$D5)</f>
        <v>450.5970346</v>
      </c>
      <c r="K6" s="18">
        <f>J6*(1+Assumptions!$D5)</f>
        <v>457.3559902</v>
      </c>
      <c r="L6" s="18">
        <f>K6*(1+Assumptions!$D5)</f>
        <v>464.21633</v>
      </c>
      <c r="M6" s="18">
        <f>L6*(1+Assumptions!$D5)</f>
        <v>471.179575</v>
      </c>
    </row>
    <row r="7">
      <c r="A7" s="14" t="s">
        <v>34</v>
      </c>
    </row>
    <row r="8">
      <c r="A8" s="14" t="s">
        <v>26</v>
      </c>
      <c r="B8" s="18">
        <f>Assumptions!$B8</f>
        <v>450</v>
      </c>
      <c r="C8" s="18">
        <f>B8*(1+Assumptions!$B10)</f>
        <v>454.5</v>
      </c>
      <c r="D8" s="18">
        <f>C8*(1+Assumptions!$B10)</f>
        <v>459.045</v>
      </c>
      <c r="E8" s="18">
        <f>D8*(1+Assumptions!$B10)</f>
        <v>463.63545</v>
      </c>
      <c r="F8" s="18">
        <f>E8*(1+Assumptions!$B10)</f>
        <v>468.2718045</v>
      </c>
      <c r="G8" s="18">
        <f>F8*(1+Assumptions!$B10)</f>
        <v>472.9545225</v>
      </c>
      <c r="H8" s="18">
        <f>G8*(1+Assumptions!$B10)</f>
        <v>477.6840678</v>
      </c>
      <c r="I8" s="18">
        <f>H8*(1+Assumptions!$B10)</f>
        <v>482.4609084</v>
      </c>
      <c r="J8" s="18">
        <f>I8*(1+Assumptions!$B10)</f>
        <v>487.2855175</v>
      </c>
      <c r="K8" s="18">
        <f>J8*(1+Assumptions!$B10)</f>
        <v>492.1583727</v>
      </c>
      <c r="L8" s="18">
        <f>K8*(1+Assumptions!$B10)</f>
        <v>497.0799564</v>
      </c>
      <c r="M8" s="18">
        <f>L8*(1+Assumptions!$B10)</f>
        <v>502.050756</v>
      </c>
    </row>
    <row r="9">
      <c r="A9" s="14" t="s">
        <v>39</v>
      </c>
      <c r="B9" s="18">
        <f>Assumptions!$C8</f>
        <v>600</v>
      </c>
      <c r="C9" s="18">
        <f>B9*(1+Assumptions!$C10)</f>
        <v>606</v>
      </c>
      <c r="D9" s="18">
        <f>C9*(1+Assumptions!$C10)</f>
        <v>612.06</v>
      </c>
      <c r="E9" s="18">
        <f>D9*(1+Assumptions!$C10)</f>
        <v>618.1806</v>
      </c>
      <c r="F9" s="18">
        <f>E9*(1+Assumptions!$C10)</f>
        <v>624.362406</v>
      </c>
      <c r="G9" s="18">
        <f>F9*(1+Assumptions!$C10)</f>
        <v>630.6060301</v>
      </c>
      <c r="H9" s="18">
        <f>G9*(1+Assumptions!$C10)</f>
        <v>636.9120904</v>
      </c>
      <c r="I9" s="18">
        <f>H9*(1+Assumptions!$C10)</f>
        <v>643.2812113</v>
      </c>
      <c r="J9" s="18">
        <f>I9*(1+Assumptions!$C10)</f>
        <v>649.7140234</v>
      </c>
      <c r="K9" s="18">
        <f>J9*(1+Assumptions!$C10)</f>
        <v>656.2111636</v>
      </c>
      <c r="L9" s="18">
        <f>K9*(1+Assumptions!$C10)</f>
        <v>662.7732752</v>
      </c>
      <c r="M9" s="18">
        <f>L9*(1+Assumptions!$C10)</f>
        <v>669.401008</v>
      </c>
    </row>
    <row r="10">
      <c r="A10" s="14" t="s">
        <v>28</v>
      </c>
      <c r="B10" s="18">
        <f>Assumptions!$D8</f>
        <v>375</v>
      </c>
      <c r="C10" s="18">
        <f>B10*(1+Assumptions!$D10)</f>
        <v>378.75</v>
      </c>
      <c r="D10" s="18">
        <f>C10*(1+Assumptions!$D10)</f>
        <v>382.5375</v>
      </c>
      <c r="E10" s="18">
        <f>D10*(1+Assumptions!$D10)</f>
        <v>386.362875</v>
      </c>
      <c r="F10" s="18">
        <f>E10*(1+Assumptions!$D10)</f>
        <v>390.2265038</v>
      </c>
      <c r="G10" s="18">
        <f>F10*(1+Assumptions!$D10)</f>
        <v>394.1287688</v>
      </c>
      <c r="H10" s="18">
        <f>G10*(1+Assumptions!$D10)</f>
        <v>398.0700565</v>
      </c>
      <c r="I10" s="18">
        <f>H10*(1+Assumptions!$D10)</f>
        <v>402.050757</v>
      </c>
      <c r="J10" s="18">
        <f>I10*(1+Assumptions!$D10)</f>
        <v>406.0712646</v>
      </c>
      <c r="K10" s="18">
        <f>J10*(1+Assumptions!$D10)</f>
        <v>410.1319773</v>
      </c>
      <c r="L10" s="18">
        <f>K10*(1+Assumptions!$D10)</f>
        <v>414.233297</v>
      </c>
      <c r="M10" s="18">
        <f>L10*(1+Assumptions!$D10)</f>
        <v>418.37563</v>
      </c>
    </row>
    <row r="11">
      <c r="A11" s="14" t="s">
        <v>35</v>
      </c>
    </row>
    <row r="12">
      <c r="A12" s="14" t="s">
        <v>26</v>
      </c>
      <c r="B12" s="18">
        <f>Assumptions!$B13</f>
        <v>700</v>
      </c>
      <c r="C12" s="18">
        <f>B12*(1+Assumptions!$B15)</f>
        <v>705.25</v>
      </c>
      <c r="D12" s="18">
        <f>C12*(1+Assumptions!$B15)</f>
        <v>710.539375</v>
      </c>
      <c r="E12" s="18">
        <f>D12*(1+Assumptions!$B15)</f>
        <v>715.8684203</v>
      </c>
      <c r="F12" s="18">
        <f>E12*(1+Assumptions!$B15)</f>
        <v>721.2374335</v>
      </c>
      <c r="G12" s="18">
        <f>F12*(1+Assumptions!$B15)</f>
        <v>726.6467142</v>
      </c>
      <c r="H12" s="18">
        <f>G12*(1+Assumptions!$B15)</f>
        <v>732.0965646</v>
      </c>
      <c r="I12" s="18">
        <f>H12*(1+Assumptions!$B15)</f>
        <v>737.5872888</v>
      </c>
      <c r="J12" s="18">
        <f>I12*(1+Assumptions!$B15)</f>
        <v>743.1191935</v>
      </c>
      <c r="K12" s="18">
        <f>J12*(1+Assumptions!$B15)</f>
        <v>748.6925874</v>
      </c>
      <c r="L12" s="18">
        <f>K12*(1+Assumptions!$B15)</f>
        <v>754.3077818</v>
      </c>
      <c r="M12" s="18">
        <f>L12*(1+Assumptions!$B15)</f>
        <v>759.9650902</v>
      </c>
    </row>
    <row r="13">
      <c r="A13" s="14" t="s">
        <v>39</v>
      </c>
      <c r="B13" s="18">
        <f>Assumptions!$C13</f>
        <v>800</v>
      </c>
      <c r="C13" s="18">
        <f>B13*(1+Assumptions!$C15)</f>
        <v>816</v>
      </c>
      <c r="D13" s="18">
        <f>C13*(1+Assumptions!$C15)</f>
        <v>832.32</v>
      </c>
      <c r="E13" s="18">
        <f>D13*(1+Assumptions!$C15)</f>
        <v>848.9664</v>
      </c>
      <c r="F13" s="18">
        <f>E13*(1+Assumptions!$C15)</f>
        <v>865.945728</v>
      </c>
      <c r="G13" s="18">
        <f>F13*(1+Assumptions!$C15)</f>
        <v>883.2646426</v>
      </c>
      <c r="H13" s="18">
        <f>G13*(1+Assumptions!$C15)</f>
        <v>900.9299354</v>
      </c>
      <c r="I13" s="18">
        <f>H13*(1+Assumptions!$C15)</f>
        <v>918.9485341</v>
      </c>
      <c r="J13" s="18">
        <f>I13*(1+Assumptions!$C15)</f>
        <v>937.3275048</v>
      </c>
      <c r="K13" s="18">
        <f>J13*(1+Assumptions!$C15)</f>
        <v>956.0740549</v>
      </c>
      <c r="L13" s="18">
        <f>K13*(1+Assumptions!$C15)</f>
        <v>975.195536</v>
      </c>
      <c r="M13" s="18">
        <f>L13*(1+Assumptions!$C15)</f>
        <v>994.6994467</v>
      </c>
    </row>
    <row r="14">
      <c r="A14" s="14" t="s">
        <v>28</v>
      </c>
      <c r="B14" s="18">
        <f>Assumptions!$D13</f>
        <v>600</v>
      </c>
      <c r="C14" s="18">
        <f>B14*(1+Assumptions!$D15)</f>
        <v>618</v>
      </c>
      <c r="D14" s="18">
        <f>C14*(1+Assumptions!$D15)</f>
        <v>636.54</v>
      </c>
      <c r="E14" s="18">
        <f>D14*(1+Assumptions!$D15)</f>
        <v>655.6362</v>
      </c>
      <c r="F14" s="18">
        <f>E14*(1+Assumptions!$D15)</f>
        <v>675.305286</v>
      </c>
      <c r="G14" s="18">
        <f>F14*(1+Assumptions!$D15)</f>
        <v>695.5644446</v>
      </c>
      <c r="H14" s="18">
        <f>G14*(1+Assumptions!$D15)</f>
        <v>716.4313779</v>
      </c>
      <c r="I14" s="18">
        <f>H14*(1+Assumptions!$D15)</f>
        <v>737.9243193</v>
      </c>
      <c r="J14" s="18">
        <f>I14*(1+Assumptions!$D15)</f>
        <v>760.0620488</v>
      </c>
      <c r="K14" s="18">
        <f>J14*(1+Assumptions!$D15)</f>
        <v>782.8639103</v>
      </c>
      <c r="L14" s="18">
        <f>K14*(1+Assumptions!$D15)</f>
        <v>806.3498276</v>
      </c>
      <c r="M14" s="18">
        <f>L14*(1+Assumptions!$D15)</f>
        <v>830.5403224</v>
      </c>
    </row>
    <row r="15">
      <c r="A15" s="14" t="s">
        <v>36</v>
      </c>
    </row>
    <row r="16">
      <c r="A16" s="14" t="s">
        <v>26</v>
      </c>
      <c r="B16" s="18">
        <f>Assumptions!$B18</f>
        <v>400</v>
      </c>
      <c r="C16" s="18">
        <f>B16*(1+Assumptions!$B20)</f>
        <v>407</v>
      </c>
      <c r="D16" s="18">
        <f>C16*(1+Assumptions!$B20)</f>
        <v>414.1225</v>
      </c>
      <c r="E16" s="18">
        <f>D16*(1+Assumptions!$B20)</f>
        <v>421.3696438</v>
      </c>
      <c r="F16" s="18">
        <f>E16*(1+Assumptions!$B20)</f>
        <v>428.7436125</v>
      </c>
      <c r="G16" s="18">
        <f>F16*(1+Assumptions!$B20)</f>
        <v>436.2466257</v>
      </c>
      <c r="H16" s="18">
        <f>G16*(1+Assumptions!$B20)</f>
        <v>443.8809417</v>
      </c>
      <c r="I16" s="18">
        <f>H16*(1+Assumptions!$B20)</f>
        <v>451.6488582</v>
      </c>
      <c r="J16" s="18">
        <f>I16*(1+Assumptions!$B20)</f>
        <v>459.5527132</v>
      </c>
      <c r="K16" s="18">
        <f>J16*(1+Assumptions!$B20)</f>
        <v>467.5948857</v>
      </c>
      <c r="L16" s="18">
        <f>K16*(1+Assumptions!$B20)</f>
        <v>475.7777962</v>
      </c>
      <c r="M16" s="18">
        <f>L16*(1+Assumptions!$B20)</f>
        <v>484.1039076</v>
      </c>
    </row>
    <row r="17">
      <c r="A17" s="14" t="s">
        <v>39</v>
      </c>
      <c r="B17" s="18">
        <f>Assumptions!$C18</f>
        <v>550</v>
      </c>
      <c r="C17" s="18">
        <f>B17*(1+Assumptions!$C20)</f>
        <v>559.625</v>
      </c>
      <c r="D17" s="18">
        <f>C17*(1+Assumptions!$C20)</f>
        <v>569.4184375</v>
      </c>
      <c r="E17" s="18">
        <f>D17*(1+Assumptions!$C20)</f>
        <v>579.3832602</v>
      </c>
      <c r="F17" s="18">
        <f>E17*(1+Assumptions!$C20)</f>
        <v>589.5224672</v>
      </c>
      <c r="G17" s="18">
        <f>F17*(1+Assumptions!$C20)</f>
        <v>599.8391104</v>
      </c>
      <c r="H17" s="18">
        <f>G17*(1+Assumptions!$C20)</f>
        <v>610.3362948</v>
      </c>
      <c r="I17" s="18">
        <f>H17*(1+Assumptions!$C20)</f>
        <v>621.01718</v>
      </c>
      <c r="J17" s="18">
        <f>I17*(1+Assumptions!$C20)</f>
        <v>631.8849806</v>
      </c>
      <c r="K17" s="18">
        <f>J17*(1+Assumptions!$C20)</f>
        <v>642.9429678</v>
      </c>
      <c r="L17" s="18">
        <f>K17*(1+Assumptions!$C20)</f>
        <v>654.1944697</v>
      </c>
      <c r="M17" s="18">
        <f>L17*(1+Assumptions!$C20)</f>
        <v>665.6428729</v>
      </c>
    </row>
    <row r="18">
      <c r="A18" s="14" t="s">
        <v>28</v>
      </c>
      <c r="B18" s="18">
        <f>Assumptions!$D18</f>
        <v>350</v>
      </c>
      <c r="C18" s="18">
        <f>B18*(1+Assumptions!$D20)</f>
        <v>358.75</v>
      </c>
      <c r="D18" s="18">
        <f>C18*(1+Assumptions!$D20)</f>
        <v>367.71875</v>
      </c>
      <c r="E18" s="18">
        <f>D18*(1+Assumptions!$D20)</f>
        <v>376.9117188</v>
      </c>
      <c r="F18" s="18">
        <f>E18*(1+Assumptions!$D20)</f>
        <v>386.3345117</v>
      </c>
      <c r="G18" s="18">
        <f>F18*(1+Assumptions!$D20)</f>
        <v>395.9928745</v>
      </c>
      <c r="H18" s="18">
        <f>G18*(1+Assumptions!$D20)</f>
        <v>405.8926964</v>
      </c>
      <c r="I18" s="18">
        <f>H18*(1+Assumptions!$D20)</f>
        <v>416.0400138</v>
      </c>
      <c r="J18" s="18">
        <f>I18*(1+Assumptions!$D20)</f>
        <v>426.4410141</v>
      </c>
      <c r="K18" s="18">
        <f>J18*(1+Assumptions!$D20)</f>
        <v>437.1020395</v>
      </c>
      <c r="L18" s="18">
        <f>K18*(1+Assumptions!$D20)</f>
        <v>448.0295905</v>
      </c>
      <c r="M18" s="18">
        <f>L18*(1+Assumptions!$D20)</f>
        <v>459.2303302</v>
      </c>
    </row>
    <row r="19">
      <c r="A19" s="14" t="s">
        <v>37</v>
      </c>
    </row>
    <row r="20">
      <c r="A20" s="14" t="s">
        <v>26</v>
      </c>
      <c r="B20" s="18">
        <f>Assumptions!$B23</f>
        <v>600</v>
      </c>
      <c r="C20" s="18">
        <f>B20*(1+Assumptions!$B25)</f>
        <v>612</v>
      </c>
      <c r="D20" s="18">
        <f>C20*(1+Assumptions!$B25)</f>
        <v>624.24</v>
      </c>
      <c r="E20" s="18">
        <f>D20*(1+Assumptions!$B25)</f>
        <v>636.7248</v>
      </c>
      <c r="F20" s="18">
        <f>E20*(1+Assumptions!$B25)</f>
        <v>649.459296</v>
      </c>
      <c r="G20" s="18">
        <f>F20*(1+Assumptions!$B25)</f>
        <v>662.4484819</v>
      </c>
      <c r="H20" s="18">
        <f>G20*(1+Assumptions!$B25)</f>
        <v>675.6974516</v>
      </c>
      <c r="I20" s="18">
        <f>H20*(1+Assumptions!$B25)</f>
        <v>689.2114006</v>
      </c>
      <c r="J20" s="18">
        <f>I20*(1+Assumptions!$B25)</f>
        <v>702.9956286</v>
      </c>
      <c r="K20" s="18">
        <f>J20*(1+Assumptions!$B25)</f>
        <v>717.0555412</v>
      </c>
      <c r="L20" s="18">
        <f>K20*(1+Assumptions!$B25)</f>
        <v>731.396652</v>
      </c>
      <c r="M20" s="18">
        <f>L20*(1+Assumptions!$B25)</f>
        <v>746.024585</v>
      </c>
    </row>
    <row r="21">
      <c r="A21" s="14" t="s">
        <v>39</v>
      </c>
      <c r="B21" s="18">
        <f>Assumptions!$C23</f>
        <v>750</v>
      </c>
      <c r="C21" s="18">
        <f>B21*(1+Assumptions!$C25)</f>
        <v>768.75</v>
      </c>
      <c r="D21" s="18">
        <f>C21*(1+Assumptions!$C25)</f>
        <v>787.96875</v>
      </c>
      <c r="E21" s="18">
        <f>D21*(1+Assumptions!$C25)</f>
        <v>807.6679688</v>
      </c>
      <c r="F21" s="18">
        <f>E21*(1+Assumptions!$C25)</f>
        <v>827.859668</v>
      </c>
      <c r="G21" s="18">
        <f>F21*(1+Assumptions!$C25)</f>
        <v>848.5561597</v>
      </c>
      <c r="H21" s="18">
        <f>G21*(1+Assumptions!$C25)</f>
        <v>869.7700637</v>
      </c>
      <c r="I21" s="18">
        <f>H21*(1+Assumptions!$C25)</f>
        <v>891.5143153</v>
      </c>
      <c r="J21" s="18">
        <f>I21*(1+Assumptions!$C25)</f>
        <v>913.8021731</v>
      </c>
      <c r="K21" s="18">
        <f>J21*(1+Assumptions!$C25)</f>
        <v>936.6472275</v>
      </c>
      <c r="L21" s="18">
        <f>K21*(1+Assumptions!$C25)</f>
        <v>960.0634081</v>
      </c>
      <c r="M21" s="18">
        <f>L21*(1+Assumptions!$C25)</f>
        <v>984.0649934</v>
      </c>
    </row>
    <row r="22">
      <c r="A22" s="14" t="s">
        <v>28</v>
      </c>
      <c r="B22" s="18">
        <f>Assumptions!$D23</f>
        <v>500</v>
      </c>
      <c r="C22" s="18">
        <f>B22*(1+Assumptions!$D25)</f>
        <v>515</v>
      </c>
      <c r="D22" s="18">
        <f>C22*(1+Assumptions!$D25)</f>
        <v>530.45</v>
      </c>
      <c r="E22" s="18">
        <f>D22*(1+Assumptions!$D25)</f>
        <v>546.3635</v>
      </c>
      <c r="F22" s="18">
        <f>E22*(1+Assumptions!$D25)</f>
        <v>562.754405</v>
      </c>
      <c r="G22" s="18">
        <f>F22*(1+Assumptions!$D25)</f>
        <v>579.6370372</v>
      </c>
      <c r="H22" s="18">
        <f>G22*(1+Assumptions!$D25)</f>
        <v>597.0261483</v>
      </c>
      <c r="I22" s="18">
        <f>H22*(1+Assumptions!$D25)</f>
        <v>614.9369327</v>
      </c>
      <c r="J22" s="18">
        <f>I22*(1+Assumptions!$D25)</f>
        <v>633.3850407</v>
      </c>
      <c r="K22" s="18">
        <f>J22*(1+Assumptions!$D25)</f>
        <v>652.3865919</v>
      </c>
      <c r="L22" s="18">
        <f>K22*(1+Assumptions!$D25)</f>
        <v>671.9581897</v>
      </c>
      <c r="M22" s="18">
        <f>L22*(1+Assumptions!$D25)</f>
        <v>692.1169354</v>
      </c>
    </row>
    <row r="24">
      <c r="A24" s="14" t="s">
        <v>31</v>
      </c>
    </row>
    <row r="25">
      <c r="A25" s="14" t="s">
        <v>29</v>
      </c>
    </row>
    <row r="26">
      <c r="A26" s="14" t="s">
        <v>26</v>
      </c>
      <c r="B26" s="18">
        <f>Assumptions!$B4</f>
        <v>1200</v>
      </c>
      <c r="C26" s="18">
        <f>B26*(1+Assumptions!$B6)</f>
        <v>1203</v>
      </c>
      <c r="D26" s="18">
        <f>C26*(1+Assumptions!$B6)</f>
        <v>1206.0075</v>
      </c>
      <c r="E26" s="18">
        <f>D26*(1+Assumptions!$B6)</f>
        <v>1209.022519</v>
      </c>
      <c r="F26" s="18">
        <f>E26*(1+Assumptions!$B6)</f>
        <v>1212.045075</v>
      </c>
      <c r="G26" s="18">
        <f>F26*(1+Assumptions!$B6)</f>
        <v>1215.075188</v>
      </c>
      <c r="H26" s="18">
        <f>G26*(1+Assumptions!$B6)</f>
        <v>1218.112876</v>
      </c>
      <c r="I26" s="18">
        <f>H26*(1+Assumptions!$B6)</f>
        <v>1221.158158</v>
      </c>
      <c r="J26" s="18">
        <f>I26*(1+Assumptions!$B6)</f>
        <v>1224.211053</v>
      </c>
      <c r="K26" s="18">
        <f>J26*(1+Assumptions!$B6)</f>
        <v>1227.271581</v>
      </c>
      <c r="L26" s="18">
        <f>K26*(1+Assumptions!$B6)</f>
        <v>1230.33976</v>
      </c>
      <c r="M26" s="18">
        <f>L26*(1+Assumptions!$B6)</f>
        <v>1233.415609</v>
      </c>
    </row>
    <row r="27">
      <c r="A27" s="14" t="s">
        <v>39</v>
      </c>
      <c r="B27" s="18">
        <f>Assumptions!$C4</f>
        <v>2200</v>
      </c>
      <c r="C27" s="18">
        <f>B27*(1+Assumptions!$C6)</f>
        <v>2216.5</v>
      </c>
      <c r="D27" s="18">
        <f>C27*(1+Assumptions!$C6)</f>
        <v>2233.12375</v>
      </c>
      <c r="E27" s="18">
        <f>D27*(1+Assumptions!$C6)</f>
        <v>2249.872178</v>
      </c>
      <c r="F27" s="18">
        <f>E27*(1+Assumptions!$C6)</f>
        <v>2266.746219</v>
      </c>
      <c r="G27" s="18">
        <f>F27*(1+Assumptions!$C6)</f>
        <v>2283.746816</v>
      </c>
      <c r="H27" s="18">
        <f>G27*(1+Assumptions!$C6)</f>
        <v>2300.874917</v>
      </c>
      <c r="I27" s="18">
        <f>H27*(1+Assumptions!$C6)</f>
        <v>2318.131479</v>
      </c>
      <c r="J27" s="18">
        <f>I27*(1+Assumptions!$C6)</f>
        <v>2335.517465</v>
      </c>
      <c r="K27" s="18">
        <f>J27*(1+Assumptions!$C6)</f>
        <v>2353.033846</v>
      </c>
      <c r="L27" s="18">
        <f>K27*(1+Assumptions!$C6)</f>
        <v>2370.6816</v>
      </c>
      <c r="M27" s="18">
        <f>L27*(1+Assumptions!$C6)</f>
        <v>2388.461712</v>
      </c>
    </row>
    <row r="28">
      <c r="A28" s="14" t="s">
        <v>28</v>
      </c>
      <c r="B28" s="18">
        <f>Assumptions!$D4</f>
        <v>900</v>
      </c>
      <c r="C28" s="18">
        <f>B28*(1+Assumptions!$D6)</f>
        <v>909</v>
      </c>
      <c r="D28" s="18">
        <f>C28*(1+Assumptions!$D6)</f>
        <v>918.09</v>
      </c>
      <c r="E28" s="18">
        <f>D28*(1+Assumptions!$D6)</f>
        <v>927.2709</v>
      </c>
      <c r="F28" s="18">
        <f>E28*(1+Assumptions!$D6)</f>
        <v>936.543609</v>
      </c>
      <c r="G28" s="18">
        <f>F28*(1+Assumptions!$D6)</f>
        <v>945.9090451</v>
      </c>
      <c r="H28" s="18">
        <f>G28*(1+Assumptions!$D6)</f>
        <v>955.3681355</v>
      </c>
      <c r="I28" s="18">
        <f>H28*(1+Assumptions!$D6)</f>
        <v>964.9218169</v>
      </c>
      <c r="J28" s="18">
        <f>I28*(1+Assumptions!$D6)</f>
        <v>974.5710351</v>
      </c>
      <c r="K28" s="18">
        <f>J28*(1+Assumptions!$D6)</f>
        <v>984.3167454</v>
      </c>
      <c r="L28" s="18">
        <f>K28*(1+Assumptions!$D6)</f>
        <v>994.1599129</v>
      </c>
      <c r="M28" s="18">
        <f>L28*(1+Assumptions!$D6)</f>
        <v>1004.101512</v>
      </c>
    </row>
    <row r="29">
      <c r="A29" s="14" t="s">
        <v>34</v>
      </c>
    </row>
    <row r="30">
      <c r="A30" s="14" t="s">
        <v>26</v>
      </c>
      <c r="B30" s="18">
        <f>Assumptions!$B9</f>
        <v>1000</v>
      </c>
      <c r="C30" s="18">
        <f>B30*(1+Assumptions!$B11)</f>
        <v>1005</v>
      </c>
      <c r="D30" s="18">
        <f>C30*(1+Assumptions!$B11)</f>
        <v>1010.025</v>
      </c>
      <c r="E30" s="18">
        <f>D30*(1+Assumptions!$B11)</f>
        <v>1015.075125</v>
      </c>
      <c r="F30" s="18">
        <f>E30*(1+Assumptions!$B11)</f>
        <v>1020.150501</v>
      </c>
      <c r="G30" s="18">
        <f>F30*(1+Assumptions!$B11)</f>
        <v>1025.251253</v>
      </c>
      <c r="H30" s="18">
        <f>G30*(1+Assumptions!$B11)</f>
        <v>1030.377509</v>
      </c>
      <c r="I30" s="18">
        <f>H30*(1+Assumptions!$B11)</f>
        <v>1035.529397</v>
      </c>
      <c r="J30" s="18">
        <f>I30*(1+Assumptions!$B11)</f>
        <v>1040.707044</v>
      </c>
      <c r="K30" s="18">
        <f>J30*(1+Assumptions!$B11)</f>
        <v>1045.910579</v>
      </c>
      <c r="L30" s="18">
        <f>K30*(1+Assumptions!$B11)</f>
        <v>1051.140132</v>
      </c>
      <c r="M30" s="18">
        <f>L30*(1+Assumptions!$B11)</f>
        <v>1056.395833</v>
      </c>
    </row>
    <row r="31">
      <c r="A31" s="14" t="s">
        <v>39</v>
      </c>
      <c r="B31" s="18">
        <f>Assumptions!$C9</f>
        <v>2000</v>
      </c>
      <c r="C31" s="18">
        <f>B31*(1+Assumptions!$C11)</f>
        <v>2020</v>
      </c>
      <c r="D31" s="18">
        <f>C31*(1+Assumptions!$C11)</f>
        <v>2040.2</v>
      </c>
      <c r="E31" s="18">
        <f>D31*(1+Assumptions!$C11)</f>
        <v>2060.602</v>
      </c>
      <c r="F31" s="18">
        <f>E31*(1+Assumptions!$C11)</f>
        <v>2081.20802</v>
      </c>
      <c r="G31" s="18">
        <f>F31*(1+Assumptions!$C11)</f>
        <v>2102.0201</v>
      </c>
      <c r="H31" s="18">
        <f>G31*(1+Assumptions!$C11)</f>
        <v>2123.040301</v>
      </c>
      <c r="I31" s="18">
        <f>H31*(1+Assumptions!$C11)</f>
        <v>2144.270704</v>
      </c>
      <c r="J31" s="18">
        <f>I31*(1+Assumptions!$C11)</f>
        <v>2165.713411</v>
      </c>
      <c r="K31" s="18">
        <f>J31*(1+Assumptions!$C11)</f>
        <v>2187.370545</v>
      </c>
      <c r="L31" s="18">
        <f>K31*(1+Assumptions!$C11)</f>
        <v>2209.244251</v>
      </c>
      <c r="M31" s="18">
        <f>L31*(1+Assumptions!$C11)</f>
        <v>2231.336693</v>
      </c>
    </row>
    <row r="32">
      <c r="A32" s="14" t="s">
        <v>28</v>
      </c>
      <c r="B32" s="18">
        <f>Assumptions!$D9</f>
        <v>800</v>
      </c>
      <c r="C32" s="18">
        <f>B32*(1+Assumptions!$D11)</f>
        <v>812</v>
      </c>
      <c r="D32" s="18">
        <f>C32*(1+Assumptions!$D11)</f>
        <v>824.18</v>
      </c>
      <c r="E32" s="18">
        <f>D32*(1+Assumptions!$D11)</f>
        <v>836.5427</v>
      </c>
      <c r="F32" s="18">
        <f>E32*(1+Assumptions!$D11)</f>
        <v>849.0908405</v>
      </c>
      <c r="G32" s="18">
        <f>F32*(1+Assumptions!$D11)</f>
        <v>861.8272031</v>
      </c>
      <c r="H32" s="18">
        <f>G32*(1+Assumptions!$D11)</f>
        <v>874.7546112</v>
      </c>
      <c r="I32" s="18">
        <f>H32*(1+Assumptions!$D11)</f>
        <v>887.8759303</v>
      </c>
      <c r="J32" s="18">
        <f>I32*(1+Assumptions!$D11)</f>
        <v>901.1940693</v>
      </c>
      <c r="K32" s="18">
        <f>J32*(1+Assumptions!$D11)</f>
        <v>914.7119803</v>
      </c>
      <c r="L32" s="18">
        <f>K32*(1+Assumptions!$D11)</f>
        <v>928.43266</v>
      </c>
      <c r="M32" s="18">
        <f>L32*(1+Assumptions!$D11)</f>
        <v>942.3591499</v>
      </c>
    </row>
    <row r="33">
      <c r="A33" s="14" t="s">
        <v>35</v>
      </c>
    </row>
    <row r="34">
      <c r="A34" s="14" t="s">
        <v>26</v>
      </c>
      <c r="B34" s="18">
        <f>Assumptions!$B14</f>
        <v>1000</v>
      </c>
      <c r="C34" s="18">
        <f>B34*(1+Assumptions!$B16)</f>
        <v>1010</v>
      </c>
      <c r="D34" s="18">
        <f>C34*(1+Assumptions!$B16)</f>
        <v>1020.1</v>
      </c>
      <c r="E34" s="18">
        <f>D34*(1+Assumptions!$B16)</f>
        <v>1030.301</v>
      </c>
      <c r="F34" s="18">
        <f>E34*(1+Assumptions!$B16)</f>
        <v>1040.60401</v>
      </c>
      <c r="G34" s="18">
        <f>F34*(1+Assumptions!$B16)</f>
        <v>1051.01005</v>
      </c>
      <c r="H34" s="18">
        <f>G34*(1+Assumptions!$B16)</f>
        <v>1061.520151</v>
      </c>
      <c r="I34" s="18">
        <f>H34*(1+Assumptions!$B16)</f>
        <v>1072.135352</v>
      </c>
      <c r="J34" s="18">
        <f>I34*(1+Assumptions!$B16)</f>
        <v>1082.856706</v>
      </c>
      <c r="K34" s="18">
        <f>J34*(1+Assumptions!$B16)</f>
        <v>1093.685273</v>
      </c>
      <c r="L34" s="18">
        <f>K34*(1+Assumptions!$B16)</f>
        <v>1104.622125</v>
      </c>
      <c r="M34" s="18">
        <f>L34*(1+Assumptions!$B16)</f>
        <v>1115.668347</v>
      </c>
    </row>
    <row r="35">
      <c r="A35" s="14" t="s">
        <v>39</v>
      </c>
      <c r="B35" s="18">
        <f>Assumptions!$C14</f>
        <v>2000</v>
      </c>
      <c r="C35" s="18">
        <f>B35*(1+Assumptions!$C16)</f>
        <v>2020</v>
      </c>
      <c r="D35" s="18">
        <f>C35*(1+Assumptions!$C16)</f>
        <v>2040.2</v>
      </c>
      <c r="E35" s="18">
        <f>D35*(1+Assumptions!$C16)</f>
        <v>2060.602</v>
      </c>
      <c r="F35" s="18">
        <f>E35*(1+Assumptions!$C16)</f>
        <v>2081.20802</v>
      </c>
      <c r="G35" s="18">
        <f>F35*(1+Assumptions!$C16)</f>
        <v>2102.0201</v>
      </c>
      <c r="H35" s="18">
        <f>G35*(1+Assumptions!$C16)</f>
        <v>2123.040301</v>
      </c>
      <c r="I35" s="18">
        <f>H35*(1+Assumptions!$C16)</f>
        <v>2144.270704</v>
      </c>
      <c r="J35" s="18">
        <f>I35*(1+Assumptions!$C16)</f>
        <v>2165.713411</v>
      </c>
      <c r="K35" s="18">
        <f>J35*(1+Assumptions!$C16)</f>
        <v>2187.370545</v>
      </c>
      <c r="L35" s="18">
        <f>K35*(1+Assumptions!$C16)</f>
        <v>2209.244251</v>
      </c>
      <c r="M35" s="18">
        <f>L35*(1+Assumptions!$C16)</f>
        <v>2231.336693</v>
      </c>
    </row>
    <row r="36">
      <c r="A36" s="14" t="s">
        <v>28</v>
      </c>
      <c r="B36" s="18">
        <f>Assumptions!$D14</f>
        <v>800</v>
      </c>
      <c r="C36" s="18">
        <f>B36*(1+Assumptions!$D16)</f>
        <v>812</v>
      </c>
      <c r="D36" s="18">
        <f>C36*(1+Assumptions!$D16)</f>
        <v>824.18</v>
      </c>
      <c r="E36" s="18">
        <f>D36*(1+Assumptions!$D16)</f>
        <v>836.5427</v>
      </c>
      <c r="F36" s="18">
        <f>E36*(1+Assumptions!$D16)</f>
        <v>849.0908405</v>
      </c>
      <c r="G36" s="18">
        <f>F36*(1+Assumptions!$D16)</f>
        <v>861.8272031</v>
      </c>
      <c r="H36" s="18">
        <f>G36*(1+Assumptions!$D16)</f>
        <v>874.7546112</v>
      </c>
      <c r="I36" s="18">
        <f>H36*(1+Assumptions!$D16)</f>
        <v>887.8759303</v>
      </c>
      <c r="J36" s="18">
        <f>I36*(1+Assumptions!$D16)</f>
        <v>901.1940693</v>
      </c>
      <c r="K36" s="18">
        <f>J36*(1+Assumptions!$D16)</f>
        <v>914.7119803</v>
      </c>
      <c r="L36" s="18">
        <f>K36*(1+Assumptions!$D16)</f>
        <v>928.43266</v>
      </c>
      <c r="M36" s="18">
        <f>L36*(1+Assumptions!$D16)</f>
        <v>942.3591499</v>
      </c>
    </row>
    <row r="37">
      <c r="A37" s="14" t="s">
        <v>36</v>
      </c>
    </row>
    <row r="38">
      <c r="A38" s="14" t="s">
        <v>26</v>
      </c>
      <c r="B38" s="18">
        <f>Assumptions!$B19</f>
        <v>1400</v>
      </c>
      <c r="C38" s="18">
        <f>B38*(1+Assumptions!$B21)</f>
        <v>1421</v>
      </c>
      <c r="D38" s="18">
        <f>C38*(1+Assumptions!$B21)</f>
        <v>1442.315</v>
      </c>
      <c r="E38" s="18">
        <f>D38*(1+Assumptions!$B21)</f>
        <v>1463.949725</v>
      </c>
      <c r="F38" s="18">
        <f>E38*(1+Assumptions!$B21)</f>
        <v>1485.908971</v>
      </c>
      <c r="G38" s="18">
        <f>F38*(1+Assumptions!$B21)</f>
        <v>1508.197605</v>
      </c>
      <c r="H38" s="18">
        <f>G38*(1+Assumptions!$B21)</f>
        <v>1530.82057</v>
      </c>
      <c r="I38" s="18">
        <f>H38*(1+Assumptions!$B21)</f>
        <v>1553.782878</v>
      </c>
      <c r="J38" s="18">
        <f>I38*(1+Assumptions!$B21)</f>
        <v>1577.089621</v>
      </c>
      <c r="K38" s="18">
        <f>J38*(1+Assumptions!$B21)</f>
        <v>1600.745966</v>
      </c>
      <c r="L38" s="18">
        <f>K38*(1+Assumptions!$B21)</f>
        <v>1624.757155</v>
      </c>
      <c r="M38" s="18">
        <f>L38*(1+Assumptions!$B21)</f>
        <v>1649.128512</v>
      </c>
    </row>
    <row r="39">
      <c r="A39" s="14" t="s">
        <v>39</v>
      </c>
      <c r="B39" s="18">
        <f>Assumptions!$C19</f>
        <v>2400</v>
      </c>
      <c r="C39" s="18">
        <f>B39*(1+Assumptions!$C21)</f>
        <v>2436</v>
      </c>
      <c r="D39" s="18">
        <f>C39*(1+Assumptions!$C21)</f>
        <v>2472.54</v>
      </c>
      <c r="E39" s="18">
        <f>D39*(1+Assumptions!$C21)</f>
        <v>2509.6281</v>
      </c>
      <c r="F39" s="18">
        <f>E39*(1+Assumptions!$C21)</f>
        <v>2547.272522</v>
      </c>
      <c r="G39" s="18">
        <f>F39*(1+Assumptions!$C21)</f>
        <v>2585.481609</v>
      </c>
      <c r="H39" s="18">
        <f>G39*(1+Assumptions!$C21)</f>
        <v>2624.263833</v>
      </c>
      <c r="I39" s="18">
        <f>H39*(1+Assumptions!$C21)</f>
        <v>2663.627791</v>
      </c>
      <c r="J39" s="18">
        <f>I39*(1+Assumptions!$C21)</f>
        <v>2703.582208</v>
      </c>
      <c r="K39" s="18">
        <f>J39*(1+Assumptions!$C21)</f>
        <v>2744.135941</v>
      </c>
      <c r="L39" s="18">
        <f>K39*(1+Assumptions!$C21)</f>
        <v>2785.29798</v>
      </c>
      <c r="M39" s="18">
        <f>L39*(1+Assumptions!$C21)</f>
        <v>2827.07745</v>
      </c>
    </row>
    <row r="40">
      <c r="A40" s="14" t="s">
        <v>28</v>
      </c>
      <c r="B40" s="18">
        <f>Assumptions!$D19</f>
        <v>1000</v>
      </c>
      <c r="C40" s="18">
        <f>B40*(1+Assumptions!$D21)</f>
        <v>1025</v>
      </c>
      <c r="D40" s="18">
        <f>C40*(1+Assumptions!$D21)</f>
        <v>1050.625</v>
      </c>
      <c r="E40" s="18">
        <f>D40*(1+Assumptions!$D21)</f>
        <v>1076.890625</v>
      </c>
      <c r="F40" s="18">
        <f>E40*(1+Assumptions!$D21)</f>
        <v>1103.812891</v>
      </c>
      <c r="G40" s="18">
        <f>F40*(1+Assumptions!$D21)</f>
        <v>1131.408213</v>
      </c>
      <c r="H40" s="18">
        <f>G40*(1+Assumptions!$D21)</f>
        <v>1159.693418</v>
      </c>
      <c r="I40" s="18">
        <f>H40*(1+Assumptions!$D21)</f>
        <v>1188.685754</v>
      </c>
      <c r="J40" s="18">
        <f>I40*(1+Assumptions!$D21)</f>
        <v>1218.402898</v>
      </c>
      <c r="K40" s="18">
        <f>J40*(1+Assumptions!$D21)</f>
        <v>1248.86297</v>
      </c>
      <c r="L40" s="18">
        <f>K40*(1+Assumptions!$D21)</f>
        <v>1280.084544</v>
      </c>
      <c r="M40" s="18">
        <f>L40*(1+Assumptions!$D21)</f>
        <v>1312.086658</v>
      </c>
    </row>
    <row r="41">
      <c r="A41" s="14" t="s">
        <v>37</v>
      </c>
      <c r="C41" s="18"/>
      <c r="D41" s="18"/>
      <c r="E41" s="18"/>
      <c r="F41" s="18"/>
      <c r="G41" s="18"/>
      <c r="H41" s="18"/>
      <c r="I41" s="18"/>
      <c r="J41" s="18"/>
      <c r="K41" s="18"/>
      <c r="L41" s="18"/>
      <c r="M41" s="18"/>
    </row>
    <row r="42">
      <c r="A42" s="14" t="s">
        <v>26</v>
      </c>
      <c r="B42" s="18">
        <f>Assumptions!$B24</f>
        <v>1400</v>
      </c>
      <c r="C42" s="18">
        <f>B42*(1+Assumptions!$B26)</f>
        <v>1424.5</v>
      </c>
      <c r="D42" s="18">
        <f>C42*(1+Assumptions!$B26)</f>
        <v>1449.42875</v>
      </c>
      <c r="E42" s="18">
        <f>D42*(1+Assumptions!$B26)</f>
        <v>1474.793753</v>
      </c>
      <c r="F42" s="18">
        <f>E42*(1+Assumptions!$B26)</f>
        <v>1500.602644</v>
      </c>
      <c r="G42" s="18">
        <f>F42*(1+Assumptions!$B26)</f>
        <v>1526.86319</v>
      </c>
      <c r="H42" s="18">
        <f>G42*(1+Assumptions!$B26)</f>
        <v>1553.583296</v>
      </c>
      <c r="I42" s="18">
        <f>H42*(1+Assumptions!$B26)</f>
        <v>1580.771004</v>
      </c>
      <c r="J42" s="18">
        <f>I42*(1+Assumptions!$B26)</f>
        <v>1608.434496</v>
      </c>
      <c r="K42" s="18">
        <f>J42*(1+Assumptions!$B26)</f>
        <v>1636.5821</v>
      </c>
      <c r="L42" s="18">
        <f>K42*(1+Assumptions!$B26)</f>
        <v>1665.222287</v>
      </c>
      <c r="M42" s="18">
        <f>L42*(1+Assumptions!$B26)</f>
        <v>1694.363677</v>
      </c>
    </row>
    <row r="43">
      <c r="A43" s="14" t="s">
        <v>39</v>
      </c>
      <c r="B43" s="18">
        <f>Assumptions!$C24</f>
        <v>2400</v>
      </c>
      <c r="C43" s="18">
        <f>B43*(1+Assumptions!$C26)</f>
        <v>2448</v>
      </c>
      <c r="D43" s="18">
        <f>C43*(1+Assumptions!$C26)</f>
        <v>2496.96</v>
      </c>
      <c r="E43" s="18">
        <f>D43*(1+Assumptions!$C26)</f>
        <v>2546.8992</v>
      </c>
      <c r="F43" s="18">
        <f>E43*(1+Assumptions!$C26)</f>
        <v>2597.837184</v>
      </c>
      <c r="G43" s="18">
        <f>F43*(1+Assumptions!$C26)</f>
        <v>2649.793928</v>
      </c>
      <c r="H43" s="18">
        <f>G43*(1+Assumptions!$C26)</f>
        <v>2702.789806</v>
      </c>
      <c r="I43" s="18">
        <f>H43*(1+Assumptions!$C26)</f>
        <v>2756.845602</v>
      </c>
      <c r="J43" s="18">
        <f>I43*(1+Assumptions!$C26)</f>
        <v>2811.982514</v>
      </c>
      <c r="K43" s="18">
        <f>J43*(1+Assumptions!$C26)</f>
        <v>2868.222165</v>
      </c>
      <c r="L43" s="18">
        <f>K43*(1+Assumptions!$C26)</f>
        <v>2925.586608</v>
      </c>
      <c r="M43" s="18">
        <f>L43*(1+Assumptions!$C26)</f>
        <v>2984.09834</v>
      </c>
    </row>
    <row r="44">
      <c r="A44" s="14" t="s">
        <v>28</v>
      </c>
      <c r="B44" s="18">
        <f>Assumptions!$D24</f>
        <v>1000</v>
      </c>
      <c r="C44" s="18">
        <f>B44*(1+Assumptions!$D26)</f>
        <v>1025</v>
      </c>
      <c r="D44" s="18">
        <f>C44*(1+Assumptions!$D26)</f>
        <v>1050.625</v>
      </c>
      <c r="E44" s="18">
        <f>D44*(1+Assumptions!$D26)</f>
        <v>1076.890625</v>
      </c>
      <c r="F44" s="18">
        <f>E44*(1+Assumptions!$D26)</f>
        <v>1103.812891</v>
      </c>
      <c r="G44" s="18">
        <f>F44*(1+Assumptions!$D26)</f>
        <v>1131.408213</v>
      </c>
      <c r="H44" s="18">
        <f>G44*(1+Assumptions!$D26)</f>
        <v>1159.693418</v>
      </c>
      <c r="I44" s="18">
        <f>H44*(1+Assumptions!$D26)</f>
        <v>1188.685754</v>
      </c>
      <c r="J44" s="18">
        <f>I44*(1+Assumptions!$D26)</f>
        <v>1218.402898</v>
      </c>
      <c r="K44" s="18">
        <f>J44*(1+Assumptions!$D26)</f>
        <v>1248.86297</v>
      </c>
      <c r="L44" s="18">
        <f>K44*(1+Assumptions!$D26)</f>
        <v>1280.084544</v>
      </c>
      <c r="M44" s="18">
        <f>L44*(1+Assumptions!$D26)</f>
        <v>1312.086658</v>
      </c>
    </row>
    <row r="45">
      <c r="C45" s="18"/>
      <c r="D45" s="18"/>
      <c r="E45" s="18"/>
      <c r="F45" s="18"/>
      <c r="G45" s="18"/>
      <c r="H45" s="18"/>
      <c r="I45" s="18"/>
      <c r="J45" s="18"/>
      <c r="K45" s="18"/>
      <c r="L45" s="18"/>
      <c r="M45"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s>
  <sheetData>
    <row r="1">
      <c r="B1" s="14" t="s">
        <v>50</v>
      </c>
      <c r="C1" s="14" t="s">
        <v>51</v>
      </c>
      <c r="D1" s="14" t="s">
        <v>52</v>
      </c>
      <c r="E1" s="14" t="s">
        <v>53</v>
      </c>
      <c r="F1" s="14" t="s">
        <v>54</v>
      </c>
      <c r="G1" s="14" t="s">
        <v>55</v>
      </c>
      <c r="H1" s="14" t="s">
        <v>56</v>
      </c>
      <c r="I1" s="14" t="s">
        <v>57</v>
      </c>
      <c r="J1" s="14" t="s">
        <v>58</v>
      </c>
      <c r="K1" s="14" t="s">
        <v>59</v>
      </c>
      <c r="L1" s="14" t="s">
        <v>60</v>
      </c>
      <c r="M1" s="14" t="s">
        <v>61</v>
      </c>
    </row>
    <row r="2">
      <c r="A2" s="14" t="s">
        <v>63</v>
      </c>
    </row>
    <row r="3">
      <c r="A3" s="14" t="s">
        <v>26</v>
      </c>
      <c r="B3" s="18">
        <f>'Calcs-1'!B4*'Calcs-1'!B26</f>
        <v>600000</v>
      </c>
      <c r="C3" s="18">
        <f>'Calcs-1'!C4*'Calcs-1'!C26</f>
        <v>604507.5</v>
      </c>
      <c r="D3" s="18">
        <f>'Calcs-1'!D4*'Calcs-1'!D26</f>
        <v>609048.8626</v>
      </c>
      <c r="E3" s="18">
        <f>'Calcs-1'!E4*'Calcs-1'!E26</f>
        <v>613624.3422</v>
      </c>
      <c r="F3" s="18">
        <f>'Calcs-1'!F4*'Calcs-1'!F26</f>
        <v>618234.195</v>
      </c>
      <c r="G3" s="18">
        <f>'Calcs-1'!G4*'Calcs-1'!G26</f>
        <v>622878.6794</v>
      </c>
      <c r="H3" s="18">
        <f>'Calcs-1'!H4*'Calcs-1'!H26</f>
        <v>627558.0555</v>
      </c>
      <c r="I3" s="18">
        <f>'Calcs-1'!I4*'Calcs-1'!I26</f>
        <v>632272.5854</v>
      </c>
      <c r="J3" s="18">
        <f>'Calcs-1'!J4*'Calcs-1'!J26</f>
        <v>637022.5332</v>
      </c>
      <c r="K3" s="18">
        <f>'Calcs-1'!K4*'Calcs-1'!K26</f>
        <v>641808.165</v>
      </c>
      <c r="L3" s="18">
        <f>'Calcs-1'!L4*'Calcs-1'!L26</f>
        <v>646629.7488</v>
      </c>
      <c r="M3" s="18">
        <f>'Calcs-1'!M4*'Calcs-1'!M26</f>
        <v>651487.5548</v>
      </c>
    </row>
    <row r="4">
      <c r="A4" s="14" t="s">
        <v>39</v>
      </c>
      <c r="B4" s="18">
        <f>'Calcs-1'!B5*'Calcs-1'!B27</f>
        <v>1430000</v>
      </c>
      <c r="C4" s="18">
        <f>'Calcs-1'!C5*'Calcs-1'!C27</f>
        <v>1455132.25</v>
      </c>
      <c r="D4" s="18">
        <f>'Calcs-1'!D5*'Calcs-1'!D27</f>
        <v>1480706.199</v>
      </c>
      <c r="E4" s="18">
        <f>'Calcs-1'!E5*'Calcs-1'!E27</f>
        <v>1506729.611</v>
      </c>
      <c r="F4" s="18">
        <f>'Calcs-1'!F5*'Calcs-1'!F27</f>
        <v>1533210.384</v>
      </c>
      <c r="G4" s="18">
        <f>'Calcs-1'!G5*'Calcs-1'!G27</f>
        <v>1560156.556</v>
      </c>
      <c r="H4" s="18">
        <f>'Calcs-1'!H5*'Calcs-1'!H27</f>
        <v>1587576.308</v>
      </c>
      <c r="I4" s="18">
        <f>'Calcs-1'!I5*'Calcs-1'!I27</f>
        <v>1615477.961</v>
      </c>
      <c r="J4" s="18">
        <f>'Calcs-1'!J5*'Calcs-1'!J27</f>
        <v>1643869.986</v>
      </c>
      <c r="K4" s="18">
        <f>'Calcs-1'!K5*'Calcs-1'!K27</f>
        <v>1672761.001</v>
      </c>
      <c r="L4" s="18">
        <f>'Calcs-1'!L5*'Calcs-1'!L27</f>
        <v>1702159.776</v>
      </c>
      <c r="M4" s="18">
        <f>'Calcs-1'!M5*'Calcs-1'!M27</f>
        <v>1732075.234</v>
      </c>
    </row>
    <row r="5">
      <c r="A5" s="14" t="s">
        <v>28</v>
      </c>
      <c r="B5" s="18">
        <f>'Calcs-1'!B6*'Calcs-1'!B28</f>
        <v>360000</v>
      </c>
      <c r="C5" s="18">
        <f>'Calcs-1'!C6*'Calcs-1'!C28</f>
        <v>369054</v>
      </c>
      <c r="D5" s="18">
        <f>'Calcs-1'!D6*'Calcs-1'!D28</f>
        <v>378335.7081</v>
      </c>
      <c r="E5" s="18">
        <f>'Calcs-1'!E6*'Calcs-1'!E28</f>
        <v>387850.8512</v>
      </c>
      <c r="F5" s="18">
        <f>'Calcs-1'!F6*'Calcs-1'!F28</f>
        <v>397605.3001</v>
      </c>
      <c r="G5" s="18">
        <f>'Calcs-1'!G6*'Calcs-1'!G28</f>
        <v>407605.0734</v>
      </c>
      <c r="H5" s="18">
        <f>'Calcs-1'!H6*'Calcs-1'!H28</f>
        <v>417856.341</v>
      </c>
      <c r="I5" s="18">
        <f>'Calcs-1'!I6*'Calcs-1'!I28</f>
        <v>428365.4279</v>
      </c>
      <c r="J5" s="18">
        <f>'Calcs-1'!J6*'Calcs-1'!J28</f>
        <v>439138.8184</v>
      </c>
      <c r="K5" s="18">
        <f>'Calcs-1'!K6*'Calcs-1'!K28</f>
        <v>450183.1597</v>
      </c>
      <c r="L5" s="18">
        <f>'Calcs-1'!L6*'Calcs-1'!L28</f>
        <v>461505.2662</v>
      </c>
      <c r="M5" s="18">
        <f>'Calcs-1'!M6*'Calcs-1'!M28</f>
        <v>473112.1236</v>
      </c>
    </row>
    <row r="6">
      <c r="A6" s="14" t="s">
        <v>64</v>
      </c>
      <c r="B6" s="18">
        <f t="shared" ref="B6:M6" si="1">SUM(B3:B5)</f>
        <v>2390000</v>
      </c>
      <c r="C6" s="18">
        <f t="shared" si="1"/>
        <v>2428693.75</v>
      </c>
      <c r="D6" s="18">
        <f t="shared" si="1"/>
        <v>2468090.77</v>
      </c>
      <c r="E6" s="18">
        <f t="shared" si="1"/>
        <v>2508204.804</v>
      </c>
      <c r="F6" s="18">
        <f t="shared" si="1"/>
        <v>2549049.879</v>
      </c>
      <c r="G6" s="18">
        <f t="shared" si="1"/>
        <v>2590640.309</v>
      </c>
      <c r="H6" s="18">
        <f t="shared" si="1"/>
        <v>2632990.704</v>
      </c>
      <c r="I6" s="18">
        <f t="shared" si="1"/>
        <v>2676115.975</v>
      </c>
      <c r="J6" s="18">
        <f t="shared" si="1"/>
        <v>2720031.338</v>
      </c>
      <c r="K6" s="18">
        <f t="shared" si="1"/>
        <v>2764752.326</v>
      </c>
      <c r="L6" s="18">
        <f t="shared" si="1"/>
        <v>2810294.791</v>
      </c>
      <c r="M6" s="18">
        <f t="shared" si="1"/>
        <v>2856674.913</v>
      </c>
    </row>
    <row r="8">
      <c r="A8" s="14" t="s">
        <v>65</v>
      </c>
    </row>
    <row r="9">
      <c r="A9" s="14" t="s">
        <v>26</v>
      </c>
    </row>
    <row r="10">
      <c r="A10" s="14" t="s">
        <v>40</v>
      </c>
      <c r="B10" s="18">
        <f>B$3*Assumptions!$B29</f>
        <v>180000</v>
      </c>
      <c r="C10" s="18">
        <f>C$3*Assumptions!$B29</f>
        <v>181352.25</v>
      </c>
      <c r="D10" s="18">
        <f>D$3*Assumptions!$B29</f>
        <v>182714.6588</v>
      </c>
      <c r="E10" s="18">
        <f>E$3*Assumptions!$B29</f>
        <v>184087.3027</v>
      </c>
      <c r="F10" s="18">
        <f>F$3*Assumptions!$B29</f>
        <v>185470.2585</v>
      </c>
      <c r="G10" s="18">
        <f>G$3*Assumptions!$B29</f>
        <v>186863.6038</v>
      </c>
      <c r="H10" s="18">
        <f>H$3*Assumptions!$B29</f>
        <v>188267.4167</v>
      </c>
      <c r="I10" s="18">
        <f>I$3*Assumptions!$B29</f>
        <v>189681.7756</v>
      </c>
      <c r="J10" s="18">
        <f>J$3*Assumptions!$B29</f>
        <v>191106.76</v>
      </c>
      <c r="K10" s="18">
        <f>K$3*Assumptions!$B29</f>
        <v>192542.4495</v>
      </c>
      <c r="L10" s="18">
        <f>L$3*Assumptions!$B29</f>
        <v>193988.9246</v>
      </c>
      <c r="M10" s="18">
        <f>M$3*Assumptions!$B29</f>
        <v>195446.2664</v>
      </c>
    </row>
    <row r="11">
      <c r="A11" s="14" t="s">
        <v>41</v>
      </c>
      <c r="B11" s="18">
        <f>B$3*Assumptions!$B30</f>
        <v>90000</v>
      </c>
      <c r="C11" s="18">
        <f>C$3*Assumptions!$B30</f>
        <v>90676.125</v>
      </c>
      <c r="D11" s="18">
        <f>D$3*Assumptions!$B30</f>
        <v>91357.32939</v>
      </c>
      <c r="E11" s="18">
        <f>E$3*Assumptions!$B30</f>
        <v>92043.65133</v>
      </c>
      <c r="F11" s="18">
        <f>F$3*Assumptions!$B30</f>
        <v>92735.12926</v>
      </c>
      <c r="G11" s="18">
        <f>G$3*Assumptions!$B30</f>
        <v>93431.80192</v>
      </c>
      <c r="H11" s="18">
        <f>H$3*Assumptions!$B30</f>
        <v>94133.70833</v>
      </c>
      <c r="I11" s="18">
        <f>I$3*Assumptions!$B30</f>
        <v>94840.88781</v>
      </c>
      <c r="J11" s="18">
        <f>J$3*Assumptions!$B30</f>
        <v>95553.37998</v>
      </c>
      <c r="K11" s="18">
        <f>K$3*Assumptions!$B30</f>
        <v>96271.22475</v>
      </c>
      <c r="L11" s="18">
        <f>L$3*Assumptions!$B30</f>
        <v>96994.46232</v>
      </c>
      <c r="M11" s="18">
        <f>M$3*Assumptions!$B30</f>
        <v>97723.13322</v>
      </c>
    </row>
    <row r="12">
      <c r="A12" s="14" t="s">
        <v>42</v>
      </c>
      <c r="B12" s="18">
        <f>B$3*Assumptions!$B31</f>
        <v>60000</v>
      </c>
      <c r="C12" s="18">
        <f>C$3*Assumptions!$B31</f>
        <v>60450.75</v>
      </c>
      <c r="D12" s="18">
        <f>D$3*Assumptions!$B31</f>
        <v>60904.88626</v>
      </c>
      <c r="E12" s="18">
        <f>E$3*Assumptions!$B31</f>
        <v>61362.43422</v>
      </c>
      <c r="F12" s="18">
        <f>F$3*Assumptions!$B31</f>
        <v>61823.4195</v>
      </c>
      <c r="G12" s="18">
        <f>G$3*Assumptions!$B31</f>
        <v>62287.86794</v>
      </c>
      <c r="H12" s="18">
        <f>H$3*Assumptions!$B31</f>
        <v>62755.80555</v>
      </c>
      <c r="I12" s="18">
        <f>I$3*Assumptions!$B31</f>
        <v>63227.25854</v>
      </c>
      <c r="J12" s="18">
        <f>J$3*Assumptions!$B31</f>
        <v>63702.25332</v>
      </c>
      <c r="K12" s="18">
        <f>K$3*Assumptions!$B31</f>
        <v>64180.8165</v>
      </c>
      <c r="L12" s="18">
        <f>L$3*Assumptions!$B31</f>
        <v>64662.97488</v>
      </c>
      <c r="M12" s="18">
        <f>M$3*Assumptions!$B31</f>
        <v>65148.75548</v>
      </c>
    </row>
    <row r="13">
      <c r="A13" s="14" t="s">
        <v>43</v>
      </c>
      <c r="B13" s="18">
        <f>B$3*Assumptions!$B32</f>
        <v>120000</v>
      </c>
      <c r="C13" s="18">
        <f>C$3*Assumptions!$B32</f>
        <v>120901.5</v>
      </c>
      <c r="D13" s="18">
        <f>D$3*Assumptions!$B32</f>
        <v>121809.7725</v>
      </c>
      <c r="E13" s="18">
        <f>E$3*Assumptions!$B32</f>
        <v>122724.8684</v>
      </c>
      <c r="F13" s="18">
        <f>F$3*Assumptions!$B32</f>
        <v>123646.839</v>
      </c>
      <c r="G13" s="18">
        <f>G$3*Assumptions!$B32</f>
        <v>124575.7359</v>
      </c>
      <c r="H13" s="18">
        <f>H$3*Assumptions!$B32</f>
        <v>125511.6111</v>
      </c>
      <c r="I13" s="18">
        <f>I$3*Assumptions!$B32</f>
        <v>126454.5171</v>
      </c>
      <c r="J13" s="18">
        <f>J$3*Assumptions!$B32</f>
        <v>127404.5066</v>
      </c>
      <c r="K13" s="18">
        <f>K$3*Assumptions!$B32</f>
        <v>128361.633</v>
      </c>
      <c r="L13" s="18">
        <f>L$3*Assumptions!$B32</f>
        <v>129325.9498</v>
      </c>
      <c r="M13" s="18">
        <f>M$3*Assumptions!$B32</f>
        <v>130297.511</v>
      </c>
    </row>
    <row r="14">
      <c r="A14" s="14" t="s">
        <v>66</v>
      </c>
      <c r="B14" s="18">
        <f>B$3*Assumptions!$B33</f>
        <v>150000</v>
      </c>
      <c r="C14" s="18">
        <f>C$3*Assumptions!$B33</f>
        <v>151126.875</v>
      </c>
      <c r="D14" s="18">
        <f>D$3*Assumptions!$B33</f>
        <v>152262.2156</v>
      </c>
      <c r="E14" s="18">
        <f>E$3*Assumptions!$B33</f>
        <v>153406.0855</v>
      </c>
      <c r="F14" s="18">
        <f>F$3*Assumptions!$B33</f>
        <v>154558.5488</v>
      </c>
      <c r="G14" s="18">
        <f>G$3*Assumptions!$B33</f>
        <v>155719.6699</v>
      </c>
      <c r="H14" s="18">
        <f>H$3*Assumptions!$B33</f>
        <v>156889.5139</v>
      </c>
      <c r="I14" s="18">
        <f>I$3*Assumptions!$B33</f>
        <v>158068.1464</v>
      </c>
      <c r="J14" s="18">
        <f>J$3*Assumptions!$B33</f>
        <v>159255.6333</v>
      </c>
      <c r="K14" s="18">
        <f>K$3*Assumptions!$B33</f>
        <v>160452.0412</v>
      </c>
      <c r="L14" s="18">
        <f>L$3*Assumptions!$B33</f>
        <v>161657.4372</v>
      </c>
      <c r="M14" s="18">
        <f>M$3*Assumptions!$B33</f>
        <v>162871.8887</v>
      </c>
    </row>
    <row r="16">
      <c r="A16" s="14" t="s">
        <v>67</v>
      </c>
    </row>
    <row r="17">
      <c r="A17" s="14" t="s">
        <v>40</v>
      </c>
      <c r="B17" s="18">
        <f>B$4*Assumptions!$C29</f>
        <v>286000</v>
      </c>
      <c r="C17" s="18">
        <f>C$4*Assumptions!$C29</f>
        <v>291026.45</v>
      </c>
      <c r="D17" s="18">
        <f>D$4*Assumptions!$C29</f>
        <v>296141.2399</v>
      </c>
      <c r="E17" s="18">
        <f>E$4*Assumptions!$C29</f>
        <v>301345.9221</v>
      </c>
      <c r="F17" s="18">
        <f>F$4*Assumptions!$C29</f>
        <v>306642.0767</v>
      </c>
      <c r="G17" s="18">
        <f>G$4*Assumptions!$C29</f>
        <v>312031.3112</v>
      </c>
      <c r="H17" s="18">
        <f>H$4*Assumptions!$C29</f>
        <v>317515.2615</v>
      </c>
      <c r="I17" s="18">
        <f>I$4*Assumptions!$C29</f>
        <v>323095.5922</v>
      </c>
      <c r="J17" s="18">
        <f>J$4*Assumptions!$C29</f>
        <v>328773.9973</v>
      </c>
      <c r="K17" s="18">
        <f>K$4*Assumptions!$C29</f>
        <v>334552.2003</v>
      </c>
      <c r="L17" s="18">
        <f>L$4*Assumptions!$C29</f>
        <v>340431.9552</v>
      </c>
      <c r="M17" s="18">
        <f>M$4*Assumptions!$C29</f>
        <v>346415.0468</v>
      </c>
    </row>
    <row r="18">
      <c r="A18" s="14" t="s">
        <v>41</v>
      </c>
      <c r="B18" s="18">
        <f>B$4*Assumptions!$C30</f>
        <v>286000</v>
      </c>
      <c r="C18" s="18">
        <f>C$4*Assumptions!$C30</f>
        <v>291026.45</v>
      </c>
      <c r="D18" s="18">
        <f>D$4*Assumptions!$C30</f>
        <v>296141.2399</v>
      </c>
      <c r="E18" s="18">
        <f>E$4*Assumptions!$C30</f>
        <v>301345.9221</v>
      </c>
      <c r="F18" s="18">
        <f>F$4*Assumptions!$C30</f>
        <v>306642.0767</v>
      </c>
      <c r="G18" s="18">
        <f>G$4*Assumptions!$C30</f>
        <v>312031.3112</v>
      </c>
      <c r="H18" s="18">
        <f>H$4*Assumptions!$C30</f>
        <v>317515.2615</v>
      </c>
      <c r="I18" s="18">
        <f>I$4*Assumptions!$C30</f>
        <v>323095.5922</v>
      </c>
      <c r="J18" s="18">
        <f>J$4*Assumptions!$C30</f>
        <v>328773.9973</v>
      </c>
      <c r="K18" s="18">
        <f>K$4*Assumptions!$C30</f>
        <v>334552.2003</v>
      </c>
      <c r="L18" s="18">
        <f>L$4*Assumptions!$C30</f>
        <v>340431.9552</v>
      </c>
      <c r="M18" s="18">
        <f>M$4*Assumptions!$C30</f>
        <v>346415.0468</v>
      </c>
    </row>
    <row r="19">
      <c r="A19" s="14" t="s">
        <v>42</v>
      </c>
      <c r="B19" s="18">
        <f>B$4*Assumptions!$C31</f>
        <v>572000</v>
      </c>
      <c r="C19" s="18">
        <f>C$4*Assumptions!$C31</f>
        <v>582052.9</v>
      </c>
      <c r="D19" s="18">
        <f>D$4*Assumptions!$C31</f>
        <v>592282.4797</v>
      </c>
      <c r="E19" s="18">
        <f>E$4*Assumptions!$C31</f>
        <v>602691.8443</v>
      </c>
      <c r="F19" s="18">
        <f>F$4*Assumptions!$C31</f>
        <v>613284.1535</v>
      </c>
      <c r="G19" s="18">
        <f>G$4*Assumptions!$C31</f>
        <v>624062.6225</v>
      </c>
      <c r="H19" s="18">
        <f>H$4*Assumptions!$C31</f>
        <v>635030.523</v>
      </c>
      <c r="I19" s="18">
        <f>I$4*Assumptions!$C31</f>
        <v>646191.1845</v>
      </c>
      <c r="J19" s="18">
        <f>J$4*Assumptions!$C31</f>
        <v>657547.9946</v>
      </c>
      <c r="K19" s="18">
        <f>K$4*Assumptions!$C31</f>
        <v>669104.4006</v>
      </c>
      <c r="L19" s="18">
        <f>L$4*Assumptions!$C31</f>
        <v>680863.9104</v>
      </c>
      <c r="M19" s="18">
        <f>M$4*Assumptions!$C31</f>
        <v>692830.0936</v>
      </c>
    </row>
    <row r="20">
      <c r="A20" s="14" t="s">
        <v>43</v>
      </c>
      <c r="B20" s="18">
        <f>B$4*Assumptions!$C32</f>
        <v>0</v>
      </c>
      <c r="C20" s="18">
        <f>C$4*Assumptions!$C32</f>
        <v>0</v>
      </c>
      <c r="D20" s="18">
        <f>D$4*Assumptions!$C32</f>
        <v>0</v>
      </c>
      <c r="E20" s="18">
        <f>E$4*Assumptions!$C32</f>
        <v>0</v>
      </c>
      <c r="F20" s="18">
        <f>F$4*Assumptions!$C32</f>
        <v>0</v>
      </c>
      <c r="G20" s="18">
        <f>G$4*Assumptions!$C32</f>
        <v>0</v>
      </c>
      <c r="H20" s="18">
        <f>H$4*Assumptions!$C32</f>
        <v>0</v>
      </c>
      <c r="I20" s="18">
        <f>I$4*Assumptions!$C32</f>
        <v>0</v>
      </c>
      <c r="J20" s="18">
        <f>J$4*Assumptions!$C32</f>
        <v>0</v>
      </c>
      <c r="K20" s="18">
        <f>K$4*Assumptions!$C32</f>
        <v>0</v>
      </c>
      <c r="L20" s="18">
        <f>L$4*Assumptions!$C32</f>
        <v>0</v>
      </c>
      <c r="M20" s="18">
        <f>M$4*Assumptions!$C32</f>
        <v>0</v>
      </c>
    </row>
    <row r="21">
      <c r="A21" s="14" t="s">
        <v>66</v>
      </c>
      <c r="B21" s="18">
        <f>B$4*Assumptions!$C33</f>
        <v>286000</v>
      </c>
      <c r="C21" s="18">
        <f>C$4*Assumptions!$C33</f>
        <v>291026.45</v>
      </c>
      <c r="D21" s="18">
        <f>D$4*Assumptions!$C33</f>
        <v>296141.2399</v>
      </c>
      <c r="E21" s="18">
        <f>E$4*Assumptions!$C33</f>
        <v>301345.9221</v>
      </c>
      <c r="F21" s="18">
        <f>F$4*Assumptions!$C33</f>
        <v>306642.0767</v>
      </c>
      <c r="G21" s="18">
        <f>G$4*Assumptions!$C33</f>
        <v>312031.3112</v>
      </c>
      <c r="H21" s="18">
        <f>H$4*Assumptions!$C33</f>
        <v>317515.2615</v>
      </c>
      <c r="I21" s="18">
        <f>I$4*Assumptions!$C33</f>
        <v>323095.5922</v>
      </c>
      <c r="J21" s="18">
        <f>J$4*Assumptions!$C33</f>
        <v>328773.9973</v>
      </c>
      <c r="K21" s="18">
        <f>K$4*Assumptions!$C33</f>
        <v>334552.2003</v>
      </c>
      <c r="L21" s="18">
        <f>L$4*Assumptions!$C33</f>
        <v>340431.9552</v>
      </c>
      <c r="M21" s="18">
        <f>M$4*Assumptions!$C33</f>
        <v>346415.0468</v>
      </c>
    </row>
    <row r="23">
      <c r="A23" s="14" t="s">
        <v>68</v>
      </c>
    </row>
    <row r="24">
      <c r="A24" s="14" t="s">
        <v>40</v>
      </c>
      <c r="B24" s="18">
        <f>B$5*Assumptions!$D29</f>
        <v>72000</v>
      </c>
      <c r="C24" s="18">
        <f>C$5*Assumptions!$D29</f>
        <v>73810.8</v>
      </c>
      <c r="D24" s="18">
        <f>D$5*Assumptions!$D29</f>
        <v>75667.14162</v>
      </c>
      <c r="E24" s="18">
        <f>E$5*Assumptions!$D29</f>
        <v>77570.17023</v>
      </c>
      <c r="F24" s="18">
        <f>F$5*Assumptions!$D29</f>
        <v>79521.06001</v>
      </c>
      <c r="G24" s="18">
        <f>G$5*Assumptions!$D29</f>
        <v>81521.01467</v>
      </c>
      <c r="H24" s="18">
        <f>H$5*Assumptions!$D29</f>
        <v>83571.26819</v>
      </c>
      <c r="I24" s="18">
        <f>I$5*Assumptions!$D29</f>
        <v>85673.08559</v>
      </c>
      <c r="J24" s="18">
        <f>J$5*Assumptions!$D29</f>
        <v>87827.76369</v>
      </c>
      <c r="K24" s="18">
        <f>K$5*Assumptions!$D29</f>
        <v>90036.63195</v>
      </c>
      <c r="L24" s="18">
        <f>L$5*Assumptions!$D29</f>
        <v>92301.05324</v>
      </c>
      <c r="M24" s="18">
        <f>M$5*Assumptions!$D29</f>
        <v>94622.42473</v>
      </c>
    </row>
    <row r="25">
      <c r="A25" s="14" t="s">
        <v>41</v>
      </c>
      <c r="B25" s="18">
        <f>B$5*Assumptions!$D30</f>
        <v>108000</v>
      </c>
      <c r="C25" s="18">
        <f>C$5*Assumptions!$D30</f>
        <v>110716.2</v>
      </c>
      <c r="D25" s="18">
        <f>D$5*Assumptions!$D30</f>
        <v>113500.7124</v>
      </c>
      <c r="E25" s="18">
        <f>E$5*Assumptions!$D30</f>
        <v>116355.2553</v>
      </c>
      <c r="F25" s="18">
        <f>F$5*Assumptions!$D30</f>
        <v>119281.59</v>
      </c>
      <c r="G25" s="18">
        <f>G$5*Assumptions!$D30</f>
        <v>122281.522</v>
      </c>
      <c r="H25" s="18">
        <f>H$5*Assumptions!$D30</f>
        <v>125356.9023</v>
      </c>
      <c r="I25" s="18">
        <f>I$5*Assumptions!$D30</f>
        <v>128509.6284</v>
      </c>
      <c r="J25" s="18">
        <f>J$5*Assumptions!$D30</f>
        <v>131741.6455</v>
      </c>
      <c r="K25" s="18">
        <f>K$5*Assumptions!$D30</f>
        <v>135054.9479</v>
      </c>
      <c r="L25" s="18">
        <f>L$5*Assumptions!$D30</f>
        <v>138451.5799</v>
      </c>
      <c r="M25" s="18">
        <f>M$5*Assumptions!$D30</f>
        <v>141933.6371</v>
      </c>
    </row>
    <row r="26">
      <c r="A26" s="14" t="s">
        <v>42</v>
      </c>
      <c r="B26" s="18">
        <f>B$5*Assumptions!$D31</f>
        <v>36000</v>
      </c>
      <c r="C26" s="18">
        <f>C$5*Assumptions!$D31</f>
        <v>36905.4</v>
      </c>
      <c r="D26" s="18">
        <f>D$5*Assumptions!$D31</f>
        <v>37833.57081</v>
      </c>
      <c r="E26" s="18">
        <f>E$5*Assumptions!$D31</f>
        <v>38785.08512</v>
      </c>
      <c r="F26" s="18">
        <f>F$5*Assumptions!$D31</f>
        <v>39760.53001</v>
      </c>
      <c r="G26" s="18">
        <f>G$5*Assumptions!$D31</f>
        <v>40760.50734</v>
      </c>
      <c r="H26" s="18">
        <f>H$5*Assumptions!$D31</f>
        <v>41785.6341</v>
      </c>
      <c r="I26" s="18">
        <f>I$5*Assumptions!$D31</f>
        <v>42836.54279</v>
      </c>
      <c r="J26" s="18">
        <f>J$5*Assumptions!$D31</f>
        <v>43913.88184</v>
      </c>
      <c r="K26" s="18">
        <f>K$5*Assumptions!$D31</f>
        <v>45018.31597</v>
      </c>
      <c r="L26" s="18">
        <f>L$5*Assumptions!$D31</f>
        <v>46150.52662</v>
      </c>
      <c r="M26" s="18">
        <f>M$5*Assumptions!$D31</f>
        <v>47311.21236</v>
      </c>
    </row>
    <row r="27">
      <c r="A27" s="14" t="s">
        <v>43</v>
      </c>
      <c r="B27" s="18">
        <f>B$5*Assumptions!$D32</f>
        <v>36000</v>
      </c>
      <c r="C27" s="18">
        <f>C$5*Assumptions!$D32</f>
        <v>36905.4</v>
      </c>
      <c r="D27" s="18">
        <f>D$5*Assumptions!$D32</f>
        <v>37833.57081</v>
      </c>
      <c r="E27" s="18">
        <f>E$5*Assumptions!$D32</f>
        <v>38785.08512</v>
      </c>
      <c r="F27" s="18">
        <f>F$5*Assumptions!$D32</f>
        <v>39760.53001</v>
      </c>
      <c r="G27" s="18">
        <f>G$5*Assumptions!$D32</f>
        <v>40760.50734</v>
      </c>
      <c r="H27" s="18">
        <f>H$5*Assumptions!$D32</f>
        <v>41785.6341</v>
      </c>
      <c r="I27" s="18">
        <f>I$5*Assumptions!$D32</f>
        <v>42836.54279</v>
      </c>
      <c r="J27" s="18">
        <f>J$5*Assumptions!$D32</f>
        <v>43913.88184</v>
      </c>
      <c r="K27" s="18">
        <f>K$5*Assumptions!$D32</f>
        <v>45018.31597</v>
      </c>
      <c r="L27" s="18">
        <f>L$5*Assumptions!$D32</f>
        <v>46150.52662</v>
      </c>
      <c r="M27" s="18">
        <f>M$5*Assumptions!$D32</f>
        <v>47311.21236</v>
      </c>
    </row>
    <row r="28">
      <c r="A28" s="14" t="s">
        <v>66</v>
      </c>
      <c r="B28" s="18">
        <f>B$5*Assumptions!$D33</f>
        <v>108000</v>
      </c>
      <c r="C28" s="18">
        <f>C$5*Assumptions!$D33</f>
        <v>110716.2</v>
      </c>
      <c r="D28" s="18">
        <f>D$5*Assumptions!$D33</f>
        <v>113500.7124</v>
      </c>
      <c r="E28" s="18">
        <f>E$5*Assumptions!$D33</f>
        <v>116355.2553</v>
      </c>
      <c r="F28" s="18">
        <f>F$5*Assumptions!$D33</f>
        <v>119281.59</v>
      </c>
      <c r="G28" s="18">
        <f>G$5*Assumptions!$D33</f>
        <v>122281.522</v>
      </c>
      <c r="H28" s="18">
        <f>H$5*Assumptions!$D33</f>
        <v>125356.9023</v>
      </c>
      <c r="I28" s="18">
        <f>I$5*Assumptions!$D33</f>
        <v>128509.6284</v>
      </c>
      <c r="J28" s="18">
        <f>J$5*Assumptions!$D33</f>
        <v>131741.6455</v>
      </c>
      <c r="K28" s="18">
        <f>K$5*Assumptions!$D33</f>
        <v>135054.9479</v>
      </c>
      <c r="L28" s="18">
        <f>L$5*Assumptions!$D33</f>
        <v>138451.5799</v>
      </c>
      <c r="M28" s="18">
        <f>M$5*Assumptions!$D33</f>
        <v>141933.6371</v>
      </c>
    </row>
    <row r="30">
      <c r="A30" s="14" t="s">
        <v>69</v>
      </c>
    </row>
    <row r="31">
      <c r="A31" s="14" t="s">
        <v>26</v>
      </c>
    </row>
    <row r="32">
      <c r="A32" s="14" t="s">
        <v>40</v>
      </c>
      <c r="B32" s="18">
        <f>B10*(1-Assumptions!$B36)</f>
        <v>126000</v>
      </c>
      <c r="C32" s="18">
        <f>C10*(1-Assumptions!$B36)</f>
        <v>126946.575</v>
      </c>
      <c r="D32" s="18">
        <f>D10*(1-Assumptions!$B36)</f>
        <v>127900.2611</v>
      </c>
      <c r="E32" s="18">
        <f>E10*(1-Assumptions!$B36)</f>
        <v>128861.1119</v>
      </c>
      <c r="F32" s="18">
        <f>F10*(1-Assumptions!$B36)</f>
        <v>129829.181</v>
      </c>
      <c r="G32" s="18">
        <f>G10*(1-Assumptions!$B36)</f>
        <v>130804.5227</v>
      </c>
      <c r="H32" s="18">
        <f>H10*(1-Assumptions!$B36)</f>
        <v>131787.1917</v>
      </c>
      <c r="I32" s="18">
        <f>I10*(1-Assumptions!$B36)</f>
        <v>132777.2429</v>
      </c>
      <c r="J32" s="18">
        <f>J10*(1-Assumptions!$B36)</f>
        <v>133774.732</v>
      </c>
      <c r="K32" s="18">
        <f>K10*(1-Assumptions!$B36)</f>
        <v>134779.7146</v>
      </c>
      <c r="L32" s="18">
        <f>L10*(1-Assumptions!$B36)</f>
        <v>135792.2473</v>
      </c>
      <c r="M32" s="18">
        <f>M10*(1-Assumptions!$B36)</f>
        <v>136812.3865</v>
      </c>
    </row>
    <row r="33">
      <c r="A33" s="14" t="s">
        <v>41</v>
      </c>
      <c r="B33" s="18">
        <f>B11*(1-Assumptions!$B37)</f>
        <v>58500</v>
      </c>
      <c r="C33" s="18">
        <f>C11*(1-Assumptions!$B37)</f>
        <v>58939.48125</v>
      </c>
      <c r="D33" s="18">
        <f>D11*(1-Assumptions!$B37)</f>
        <v>59382.2641</v>
      </c>
      <c r="E33" s="18">
        <f>E11*(1-Assumptions!$B37)</f>
        <v>59828.37336</v>
      </c>
      <c r="F33" s="18">
        <f>F11*(1-Assumptions!$B37)</f>
        <v>60277.83402</v>
      </c>
      <c r="G33" s="18">
        <f>G11*(1-Assumptions!$B37)</f>
        <v>60730.67124</v>
      </c>
      <c r="H33" s="18">
        <f>H11*(1-Assumptions!$B37)</f>
        <v>61186.91041</v>
      </c>
      <c r="I33" s="18">
        <f>I11*(1-Assumptions!$B37)</f>
        <v>61646.57708</v>
      </c>
      <c r="J33" s="18">
        <f>J11*(1-Assumptions!$B37)</f>
        <v>62109.69699</v>
      </c>
      <c r="K33" s="18">
        <f>K11*(1-Assumptions!$B37)</f>
        <v>62576.29609</v>
      </c>
      <c r="L33" s="18">
        <f>L11*(1-Assumptions!$B37)</f>
        <v>63046.40051</v>
      </c>
      <c r="M33" s="18">
        <f>M11*(1-Assumptions!$B37)</f>
        <v>63520.03659</v>
      </c>
    </row>
    <row r="34">
      <c r="A34" s="14" t="s">
        <v>42</v>
      </c>
      <c r="B34" s="18">
        <f>B12*(1-Assumptions!$B38)</f>
        <v>36000</v>
      </c>
      <c r="C34" s="18">
        <f>C12*(1-Assumptions!$B38)</f>
        <v>36270.45</v>
      </c>
      <c r="D34" s="18">
        <f>D12*(1-Assumptions!$B38)</f>
        <v>36542.93176</v>
      </c>
      <c r="E34" s="18">
        <f>E12*(1-Assumptions!$B38)</f>
        <v>36817.46053</v>
      </c>
      <c r="F34" s="18">
        <f>F12*(1-Assumptions!$B38)</f>
        <v>37094.0517</v>
      </c>
      <c r="G34" s="18">
        <f>G12*(1-Assumptions!$B38)</f>
        <v>37372.72077</v>
      </c>
      <c r="H34" s="18">
        <f>H12*(1-Assumptions!$B38)</f>
        <v>37653.48333</v>
      </c>
      <c r="I34" s="18">
        <f>I12*(1-Assumptions!$B38)</f>
        <v>37936.35512</v>
      </c>
      <c r="J34" s="18">
        <f>J12*(1-Assumptions!$B38)</f>
        <v>38221.35199</v>
      </c>
      <c r="K34" s="18">
        <f>K12*(1-Assumptions!$B38)</f>
        <v>38508.4899</v>
      </c>
      <c r="L34" s="18">
        <f>L12*(1-Assumptions!$B38)</f>
        <v>38797.78493</v>
      </c>
      <c r="M34" s="18">
        <f>M12*(1-Assumptions!$B38)</f>
        <v>39089.25329</v>
      </c>
    </row>
    <row r="35">
      <c r="A35" s="14" t="s">
        <v>43</v>
      </c>
      <c r="B35" s="18">
        <f>B13*(1-Assumptions!$B39)</f>
        <v>81600</v>
      </c>
      <c r="C35" s="18">
        <f>C13*(1-Assumptions!$B39)</f>
        <v>82213.02</v>
      </c>
      <c r="D35" s="18">
        <f>D13*(1-Assumptions!$B39)</f>
        <v>82830.64531</v>
      </c>
      <c r="E35" s="18">
        <f>E13*(1-Assumptions!$B39)</f>
        <v>83452.91054</v>
      </c>
      <c r="F35" s="18">
        <f>F13*(1-Assumptions!$B39)</f>
        <v>84079.85053</v>
      </c>
      <c r="G35" s="18">
        <f>G13*(1-Assumptions!$B39)</f>
        <v>84711.5004</v>
      </c>
      <c r="H35" s="18">
        <f>H13*(1-Assumptions!$B39)</f>
        <v>85347.89555</v>
      </c>
      <c r="I35" s="18">
        <f>I13*(1-Assumptions!$B39)</f>
        <v>85989.07162</v>
      </c>
      <c r="J35" s="18">
        <f>J13*(1-Assumptions!$B39)</f>
        <v>86635.06452</v>
      </c>
      <c r="K35" s="18">
        <f>K13*(1-Assumptions!$B39)</f>
        <v>87285.91044</v>
      </c>
      <c r="L35" s="18">
        <f>L13*(1-Assumptions!$B39)</f>
        <v>87941.64584</v>
      </c>
      <c r="M35" s="18">
        <f>M13*(1-Assumptions!$B39)</f>
        <v>88602.30745</v>
      </c>
    </row>
    <row r="36">
      <c r="A36" s="14" t="s">
        <v>66</v>
      </c>
      <c r="B36" s="18">
        <f>B14*(1-Assumptions!$B40)</f>
        <v>102000</v>
      </c>
      <c r="C36" s="18">
        <f>C14*(1-Assumptions!$B40)</f>
        <v>102766.275</v>
      </c>
      <c r="D36" s="18">
        <f>D14*(1-Assumptions!$B40)</f>
        <v>103538.3066</v>
      </c>
      <c r="E36" s="18">
        <f>E14*(1-Assumptions!$B40)</f>
        <v>104316.1382</v>
      </c>
      <c r="F36" s="18">
        <f>F14*(1-Assumptions!$B40)</f>
        <v>105099.8132</v>
      </c>
      <c r="G36" s="18">
        <f>G14*(1-Assumptions!$B40)</f>
        <v>105889.3755</v>
      </c>
      <c r="H36" s="18">
        <f>H14*(1-Assumptions!$B40)</f>
        <v>106684.8694</v>
      </c>
      <c r="I36" s="18">
        <f>I14*(1-Assumptions!$B40)</f>
        <v>107486.3395</v>
      </c>
      <c r="J36" s="18">
        <f>J14*(1-Assumptions!$B40)</f>
        <v>108293.8306</v>
      </c>
      <c r="K36" s="18">
        <f>K14*(1-Assumptions!$B40)</f>
        <v>109107.388</v>
      </c>
      <c r="L36" s="18">
        <f>L14*(1-Assumptions!$B40)</f>
        <v>109927.0573</v>
      </c>
      <c r="M36" s="18">
        <f>M14*(1-Assumptions!$B40)</f>
        <v>110752.8843</v>
      </c>
    </row>
    <row r="37">
      <c r="A37" s="14" t="s">
        <v>70</v>
      </c>
      <c r="B37" s="18">
        <f t="shared" ref="B37:M37" si="2">SUM(B32:B36)</f>
        <v>404100</v>
      </c>
      <c r="C37" s="18">
        <f t="shared" si="2"/>
        <v>407135.8013</v>
      </c>
      <c r="D37" s="18">
        <f t="shared" si="2"/>
        <v>410194.409</v>
      </c>
      <c r="E37" s="18">
        <f t="shared" si="2"/>
        <v>413275.9945</v>
      </c>
      <c r="F37" s="18">
        <f t="shared" si="2"/>
        <v>416380.7304</v>
      </c>
      <c r="G37" s="18">
        <f t="shared" si="2"/>
        <v>419508.7906</v>
      </c>
      <c r="H37" s="18">
        <f t="shared" si="2"/>
        <v>422660.3504</v>
      </c>
      <c r="I37" s="18">
        <f t="shared" si="2"/>
        <v>425835.5863</v>
      </c>
      <c r="J37" s="18">
        <f t="shared" si="2"/>
        <v>429034.6761</v>
      </c>
      <c r="K37" s="18">
        <f t="shared" si="2"/>
        <v>432257.7991</v>
      </c>
      <c r="L37" s="18">
        <f t="shared" si="2"/>
        <v>435505.1358</v>
      </c>
      <c r="M37" s="18">
        <f t="shared" si="2"/>
        <v>438776.8682</v>
      </c>
    </row>
    <row r="39">
      <c r="A39" s="14" t="s">
        <v>39</v>
      </c>
    </row>
    <row r="40">
      <c r="A40" s="14" t="s">
        <v>40</v>
      </c>
      <c r="B40" s="18">
        <f>B17*(1-Assumptions!$C36)</f>
        <v>197340</v>
      </c>
      <c r="C40" s="18">
        <f>C17*(1-Assumptions!$C36)</f>
        <v>200808.2505</v>
      </c>
      <c r="D40" s="18">
        <f>D17*(1-Assumptions!$C36)</f>
        <v>204337.4555</v>
      </c>
      <c r="E40" s="18">
        <f>E17*(1-Assumptions!$C36)</f>
        <v>207928.6863</v>
      </c>
      <c r="F40" s="18">
        <f>F17*(1-Assumptions!$C36)</f>
        <v>211583.0329</v>
      </c>
      <c r="G40" s="18">
        <f>G17*(1-Assumptions!$C36)</f>
        <v>215301.6047</v>
      </c>
      <c r="H40" s="18">
        <f>H17*(1-Assumptions!$C36)</f>
        <v>219085.5305</v>
      </c>
      <c r="I40" s="18">
        <f>I17*(1-Assumptions!$C36)</f>
        <v>222935.9586</v>
      </c>
      <c r="J40" s="18">
        <f>J17*(1-Assumptions!$C36)</f>
        <v>226854.0581</v>
      </c>
      <c r="K40" s="18">
        <f>K17*(1-Assumptions!$C36)</f>
        <v>230841.0182</v>
      </c>
      <c r="L40" s="18">
        <f>L17*(1-Assumptions!$C36)</f>
        <v>234898.0491</v>
      </c>
      <c r="M40" s="18">
        <f>M17*(1-Assumptions!$C36)</f>
        <v>239026.3823</v>
      </c>
    </row>
    <row r="41">
      <c r="A41" s="14" t="s">
        <v>41</v>
      </c>
      <c r="B41" s="18">
        <f>B18*(1-Assumptions!$C37)</f>
        <v>188760</v>
      </c>
      <c r="C41" s="18">
        <f>C18*(1-Assumptions!$C37)</f>
        <v>192077.457</v>
      </c>
      <c r="D41" s="18">
        <f>D18*(1-Assumptions!$C37)</f>
        <v>195453.2183</v>
      </c>
      <c r="E41" s="18">
        <f>E18*(1-Assumptions!$C37)</f>
        <v>198888.3086</v>
      </c>
      <c r="F41" s="18">
        <f>F18*(1-Assumptions!$C37)</f>
        <v>202383.7706</v>
      </c>
      <c r="G41" s="18">
        <f>G18*(1-Assumptions!$C37)</f>
        <v>205940.6654</v>
      </c>
      <c r="H41" s="18">
        <f>H18*(1-Assumptions!$C37)</f>
        <v>209560.0726</v>
      </c>
      <c r="I41" s="18">
        <f>I18*(1-Assumptions!$C37)</f>
        <v>213243.0909</v>
      </c>
      <c r="J41" s="18">
        <f>J18*(1-Assumptions!$C37)</f>
        <v>216990.8382</v>
      </c>
      <c r="K41" s="18">
        <f>K18*(1-Assumptions!$C37)</f>
        <v>220804.4522</v>
      </c>
      <c r="L41" s="18">
        <f>L18*(1-Assumptions!$C37)</f>
        <v>224685.0904</v>
      </c>
      <c r="M41" s="18">
        <f>M18*(1-Assumptions!$C37)</f>
        <v>228633.9309</v>
      </c>
    </row>
    <row r="42">
      <c r="A42" s="14" t="s">
        <v>42</v>
      </c>
      <c r="B42" s="18">
        <f>B19*(1-Assumptions!$C38)</f>
        <v>331760</v>
      </c>
      <c r="C42" s="18">
        <f>C19*(1-Assumptions!$C38)</f>
        <v>337590.682</v>
      </c>
      <c r="D42" s="18">
        <f>D19*(1-Assumptions!$C38)</f>
        <v>343523.8382</v>
      </c>
      <c r="E42" s="18">
        <f>E19*(1-Assumptions!$C38)</f>
        <v>349561.2697</v>
      </c>
      <c r="F42" s="18">
        <f>F19*(1-Assumptions!$C38)</f>
        <v>355704.809</v>
      </c>
      <c r="G42" s="18">
        <f>G19*(1-Assumptions!$C38)</f>
        <v>361956.321</v>
      </c>
      <c r="H42" s="18">
        <f>H19*(1-Assumptions!$C38)</f>
        <v>368317.7034</v>
      </c>
      <c r="I42" s="18">
        <f>I19*(1-Assumptions!$C38)</f>
        <v>374790.887</v>
      </c>
      <c r="J42" s="18">
        <f>J19*(1-Assumptions!$C38)</f>
        <v>381377.8368</v>
      </c>
      <c r="K42" s="18">
        <f>K19*(1-Assumptions!$C38)</f>
        <v>388080.5523</v>
      </c>
      <c r="L42" s="18">
        <f>L19*(1-Assumptions!$C38)</f>
        <v>394901.068</v>
      </c>
      <c r="M42" s="18">
        <f>M19*(1-Assumptions!$C38)</f>
        <v>401841.4543</v>
      </c>
    </row>
    <row r="43">
      <c r="A43" s="14" t="s">
        <v>43</v>
      </c>
      <c r="B43" s="18">
        <f>B20*(1-Assumptions!$C39)</f>
        <v>0</v>
      </c>
      <c r="C43" s="18">
        <f>C20*(1-Assumptions!$C39)</f>
        <v>0</v>
      </c>
      <c r="D43" s="18">
        <f>D20*(1-Assumptions!$C39)</f>
        <v>0</v>
      </c>
      <c r="E43" s="18">
        <f>E20*(1-Assumptions!$C39)</f>
        <v>0</v>
      </c>
      <c r="F43" s="18">
        <f>F20*(1-Assumptions!$C39)</f>
        <v>0</v>
      </c>
      <c r="G43" s="18">
        <f>G20*(1-Assumptions!$C39)</f>
        <v>0</v>
      </c>
      <c r="H43" s="18">
        <f>H20*(1-Assumptions!$C39)</f>
        <v>0</v>
      </c>
      <c r="I43" s="18">
        <f>I20*(1-Assumptions!$C39)</f>
        <v>0</v>
      </c>
      <c r="J43" s="18">
        <f>J20*(1-Assumptions!$C39)</f>
        <v>0</v>
      </c>
      <c r="K43" s="18">
        <f>K20*(1-Assumptions!$C39)</f>
        <v>0</v>
      </c>
      <c r="L43" s="18">
        <f>L20*(1-Assumptions!$C39)</f>
        <v>0</v>
      </c>
      <c r="M43" s="18">
        <f>M20*(1-Assumptions!$C39)</f>
        <v>0</v>
      </c>
    </row>
    <row r="44">
      <c r="A44" s="14" t="s">
        <v>66</v>
      </c>
      <c r="B44" s="18">
        <f>B21*(1-Assumptions!$C40)</f>
        <v>191620</v>
      </c>
      <c r="C44" s="18">
        <f>C21*(1-Assumptions!$C40)</f>
        <v>194987.7215</v>
      </c>
      <c r="D44" s="18">
        <f>D21*(1-Assumptions!$C40)</f>
        <v>198414.6307</v>
      </c>
      <c r="E44" s="18">
        <f>E21*(1-Assumptions!$C40)</f>
        <v>201901.7678</v>
      </c>
      <c r="F44" s="18">
        <f>F21*(1-Assumptions!$C40)</f>
        <v>205450.1914</v>
      </c>
      <c r="G44" s="18">
        <f>G21*(1-Assumptions!$C40)</f>
        <v>209060.9785</v>
      </c>
      <c r="H44" s="18">
        <f>H21*(1-Assumptions!$C40)</f>
        <v>212735.2252</v>
      </c>
      <c r="I44" s="18">
        <f>I21*(1-Assumptions!$C40)</f>
        <v>216474.0468</v>
      </c>
      <c r="J44" s="18">
        <f>J21*(1-Assumptions!$C40)</f>
        <v>220278.5782</v>
      </c>
      <c r="K44" s="18">
        <f>K21*(1-Assumptions!$C40)</f>
        <v>224149.9742</v>
      </c>
      <c r="L44" s="18">
        <f>L21*(1-Assumptions!$C40)</f>
        <v>228089.41</v>
      </c>
      <c r="M44" s="18">
        <f>M21*(1-Assumptions!$C40)</f>
        <v>232098.0814</v>
      </c>
    </row>
    <row r="45">
      <c r="A45" s="14" t="s">
        <v>71</v>
      </c>
      <c r="B45" s="18">
        <f t="shared" ref="B45:M45" si="3">SUM(B40:B44)</f>
        <v>909480</v>
      </c>
      <c r="C45" s="18">
        <f t="shared" si="3"/>
        <v>925464.111</v>
      </c>
      <c r="D45" s="18">
        <f t="shared" si="3"/>
        <v>941729.1428</v>
      </c>
      <c r="E45" s="18">
        <f t="shared" si="3"/>
        <v>958280.0324</v>
      </c>
      <c r="F45" s="18">
        <f t="shared" si="3"/>
        <v>975121.804</v>
      </c>
      <c r="G45" s="18">
        <f t="shared" si="3"/>
        <v>992259.5697</v>
      </c>
      <c r="H45" s="18">
        <f t="shared" si="3"/>
        <v>1009698.532</v>
      </c>
      <c r="I45" s="18">
        <f t="shared" si="3"/>
        <v>1027443.983</v>
      </c>
      <c r="J45" s="18">
        <f t="shared" si="3"/>
        <v>1045501.311</v>
      </c>
      <c r="K45" s="18">
        <f t="shared" si="3"/>
        <v>1063875.997</v>
      </c>
      <c r="L45" s="18">
        <f t="shared" si="3"/>
        <v>1082573.618</v>
      </c>
      <c r="M45" s="18">
        <f t="shared" si="3"/>
        <v>1101599.849</v>
      </c>
    </row>
    <row r="47">
      <c r="A47" s="14" t="s">
        <v>28</v>
      </c>
    </row>
    <row r="48">
      <c r="A48" s="14" t="s">
        <v>40</v>
      </c>
      <c r="B48" s="18">
        <f>B24*(1-Assumptions!$D36)</f>
        <v>48960</v>
      </c>
      <c r="C48" s="18">
        <f>C24*(1-Assumptions!$D36)</f>
        <v>50191.344</v>
      </c>
      <c r="D48" s="18">
        <f>D24*(1-Assumptions!$D36)</f>
        <v>51453.6563</v>
      </c>
      <c r="E48" s="18">
        <f>E24*(1-Assumptions!$D36)</f>
        <v>52747.71576</v>
      </c>
      <c r="F48" s="18">
        <f>F24*(1-Assumptions!$D36)</f>
        <v>54074.32081</v>
      </c>
      <c r="G48" s="18">
        <f>G24*(1-Assumptions!$D36)</f>
        <v>55434.28998</v>
      </c>
      <c r="H48" s="18">
        <f>H24*(1-Assumptions!$D36)</f>
        <v>56828.46237</v>
      </c>
      <c r="I48" s="18">
        <f>I24*(1-Assumptions!$D36)</f>
        <v>58257.6982</v>
      </c>
      <c r="J48" s="18">
        <f>J24*(1-Assumptions!$D36)</f>
        <v>59722.87931</v>
      </c>
      <c r="K48" s="18">
        <f>K24*(1-Assumptions!$D36)</f>
        <v>61224.90972</v>
      </c>
      <c r="L48" s="18">
        <f>L24*(1-Assumptions!$D36)</f>
        <v>62764.7162</v>
      </c>
      <c r="M48" s="18">
        <f>M24*(1-Assumptions!$D36)</f>
        <v>64343.24882</v>
      </c>
    </row>
    <row r="49">
      <c r="A49" s="14" t="s">
        <v>41</v>
      </c>
      <c r="B49" s="18">
        <f>B25*(1-Assumptions!$D37)</f>
        <v>69120</v>
      </c>
      <c r="C49" s="18">
        <f>C25*(1-Assumptions!$D37)</f>
        <v>70858.368</v>
      </c>
      <c r="D49" s="18">
        <f>D25*(1-Assumptions!$D37)</f>
        <v>72640.45596</v>
      </c>
      <c r="E49" s="18">
        <f>E25*(1-Assumptions!$D37)</f>
        <v>74467.36342</v>
      </c>
      <c r="F49" s="18">
        <f>F25*(1-Assumptions!$D37)</f>
        <v>76340.21761</v>
      </c>
      <c r="G49" s="18">
        <f>G25*(1-Assumptions!$D37)</f>
        <v>78260.17409</v>
      </c>
      <c r="H49" s="18">
        <f>H25*(1-Assumptions!$D37)</f>
        <v>80228.41746</v>
      </c>
      <c r="I49" s="18">
        <f>I25*(1-Assumptions!$D37)</f>
        <v>82246.16216</v>
      </c>
      <c r="J49" s="18">
        <f>J25*(1-Assumptions!$D37)</f>
        <v>84314.65314</v>
      </c>
      <c r="K49" s="18">
        <f>K25*(1-Assumptions!$D37)</f>
        <v>86435.16667</v>
      </c>
      <c r="L49" s="18">
        <f>L25*(1-Assumptions!$D37)</f>
        <v>88609.01111</v>
      </c>
      <c r="M49" s="18">
        <f>M25*(1-Assumptions!$D37)</f>
        <v>90837.52774</v>
      </c>
    </row>
    <row r="50">
      <c r="A50" s="14" t="s">
        <v>42</v>
      </c>
      <c r="B50" s="18">
        <f>B26*(1-Assumptions!$D38)</f>
        <v>21600</v>
      </c>
      <c r="C50" s="18">
        <f>C26*(1-Assumptions!$D38)</f>
        <v>22143.24</v>
      </c>
      <c r="D50" s="18">
        <f>D26*(1-Assumptions!$D38)</f>
        <v>22700.14249</v>
      </c>
      <c r="E50" s="18">
        <f>E26*(1-Assumptions!$D38)</f>
        <v>23271.05107</v>
      </c>
      <c r="F50" s="18">
        <f>F26*(1-Assumptions!$D38)</f>
        <v>23856.318</v>
      </c>
      <c r="G50" s="18">
        <f>G26*(1-Assumptions!$D38)</f>
        <v>24456.3044</v>
      </c>
      <c r="H50" s="18">
        <f>H26*(1-Assumptions!$D38)</f>
        <v>25071.38046</v>
      </c>
      <c r="I50" s="18">
        <f>I26*(1-Assumptions!$D38)</f>
        <v>25701.92568</v>
      </c>
      <c r="J50" s="18">
        <f>J26*(1-Assumptions!$D38)</f>
        <v>26348.32911</v>
      </c>
      <c r="K50" s="18">
        <f>K26*(1-Assumptions!$D38)</f>
        <v>27010.98958</v>
      </c>
      <c r="L50" s="18">
        <f>L26*(1-Assumptions!$D38)</f>
        <v>27690.31597</v>
      </c>
      <c r="M50" s="18">
        <f>M26*(1-Assumptions!$D38)</f>
        <v>28386.72742</v>
      </c>
    </row>
    <row r="51">
      <c r="A51" s="14" t="s">
        <v>43</v>
      </c>
      <c r="B51" s="18">
        <f>B27*(1-Assumptions!$D39)</f>
        <v>25200</v>
      </c>
      <c r="C51" s="18">
        <f>C27*(1-Assumptions!$D39)</f>
        <v>25833.78</v>
      </c>
      <c r="D51" s="18">
        <f>D27*(1-Assumptions!$D39)</f>
        <v>26483.49957</v>
      </c>
      <c r="E51" s="18">
        <f>E27*(1-Assumptions!$D39)</f>
        <v>27149.55958</v>
      </c>
      <c r="F51" s="18">
        <f>F27*(1-Assumptions!$D39)</f>
        <v>27832.371</v>
      </c>
      <c r="G51" s="18">
        <f>G27*(1-Assumptions!$D39)</f>
        <v>28532.35514</v>
      </c>
      <c r="H51" s="18">
        <f>H27*(1-Assumptions!$D39)</f>
        <v>29249.94387</v>
      </c>
      <c r="I51" s="18">
        <f>I27*(1-Assumptions!$D39)</f>
        <v>29985.57996</v>
      </c>
      <c r="J51" s="18">
        <f>J27*(1-Assumptions!$D39)</f>
        <v>30739.71729</v>
      </c>
      <c r="K51" s="18">
        <f>K27*(1-Assumptions!$D39)</f>
        <v>31512.82118</v>
      </c>
      <c r="L51" s="18">
        <f>L27*(1-Assumptions!$D39)</f>
        <v>32305.36863</v>
      </c>
      <c r="M51" s="18">
        <f>M27*(1-Assumptions!$D39)</f>
        <v>33117.84865</v>
      </c>
    </row>
    <row r="52">
      <c r="A52" s="14" t="s">
        <v>66</v>
      </c>
      <c r="B52" s="18">
        <f>B28*(1-Assumptions!$D40)</f>
        <v>71280</v>
      </c>
      <c r="C52" s="18">
        <f>C28*(1-Assumptions!$D40)</f>
        <v>73072.692</v>
      </c>
      <c r="D52" s="18">
        <f>D28*(1-Assumptions!$D40)</f>
        <v>74910.4702</v>
      </c>
      <c r="E52" s="18">
        <f>E28*(1-Assumptions!$D40)</f>
        <v>76794.46853</v>
      </c>
      <c r="F52" s="18">
        <f>F28*(1-Assumptions!$D40)</f>
        <v>78725.84941</v>
      </c>
      <c r="G52" s="18">
        <f>G28*(1-Assumptions!$D40)</f>
        <v>80705.80453</v>
      </c>
      <c r="H52" s="18">
        <f>H28*(1-Assumptions!$D40)</f>
        <v>82735.55551</v>
      </c>
      <c r="I52" s="18">
        <f>I28*(1-Assumptions!$D40)</f>
        <v>84816.35473</v>
      </c>
      <c r="J52" s="18">
        <f>J28*(1-Assumptions!$D40)</f>
        <v>86949.48605</v>
      </c>
      <c r="K52" s="18">
        <f>K28*(1-Assumptions!$D40)</f>
        <v>89136.26563</v>
      </c>
      <c r="L52" s="18">
        <f>L28*(1-Assumptions!$D40)</f>
        <v>91378.04271</v>
      </c>
      <c r="M52" s="18">
        <f>M28*(1-Assumptions!$D40)</f>
        <v>93676.20048</v>
      </c>
    </row>
    <row r="53">
      <c r="A53" s="14" t="s">
        <v>72</v>
      </c>
      <c r="B53" s="18">
        <f t="shared" ref="B53:M53" si="4">SUM(B48:B52)</f>
        <v>236160</v>
      </c>
      <c r="C53" s="18">
        <f t="shared" si="4"/>
        <v>242099.424</v>
      </c>
      <c r="D53" s="18">
        <f t="shared" si="4"/>
        <v>248188.2245</v>
      </c>
      <c r="E53" s="18">
        <f t="shared" si="4"/>
        <v>254430.1584</v>
      </c>
      <c r="F53" s="18">
        <f t="shared" si="4"/>
        <v>260829.0768</v>
      </c>
      <c r="G53" s="18">
        <f t="shared" si="4"/>
        <v>267388.9281</v>
      </c>
      <c r="H53" s="18">
        <f t="shared" si="4"/>
        <v>274113.7597</v>
      </c>
      <c r="I53" s="18">
        <f t="shared" si="4"/>
        <v>281007.7207</v>
      </c>
      <c r="J53" s="18">
        <f t="shared" si="4"/>
        <v>288075.0649</v>
      </c>
      <c r="K53" s="18">
        <f t="shared" si="4"/>
        <v>295320.1528</v>
      </c>
      <c r="L53" s="18">
        <f t="shared" si="4"/>
        <v>302747.4546</v>
      </c>
      <c r="M53" s="18">
        <f t="shared" si="4"/>
        <v>310361.5531</v>
      </c>
    </row>
    <row r="55">
      <c r="A55" s="14" t="s">
        <v>73</v>
      </c>
      <c r="B55" s="18">
        <f t="shared" ref="B55:M55" si="5">B37+B45+B53</f>
        <v>1549740</v>
      </c>
      <c r="C55" s="18">
        <f t="shared" si="5"/>
        <v>1574699.336</v>
      </c>
      <c r="D55" s="18">
        <f t="shared" si="5"/>
        <v>1600111.776</v>
      </c>
      <c r="E55" s="18">
        <f t="shared" si="5"/>
        <v>1625986.185</v>
      </c>
      <c r="F55" s="18">
        <f t="shared" si="5"/>
        <v>1652331.611</v>
      </c>
      <c r="G55" s="18">
        <f t="shared" si="5"/>
        <v>1679157.288</v>
      </c>
      <c r="H55" s="18">
        <f t="shared" si="5"/>
        <v>1706472.642</v>
      </c>
      <c r="I55" s="18">
        <f t="shared" si="5"/>
        <v>1734287.29</v>
      </c>
      <c r="J55" s="18">
        <f t="shared" si="5"/>
        <v>1762611.052</v>
      </c>
      <c r="K55" s="18">
        <f t="shared" si="5"/>
        <v>1791453.949</v>
      </c>
      <c r="L55" s="18">
        <f t="shared" si="5"/>
        <v>1820826.208</v>
      </c>
      <c r="M55" s="18">
        <f t="shared" si="5"/>
        <v>1850738.27</v>
      </c>
    </row>
    <row r="57">
      <c r="A57" s="14" t="s">
        <v>74</v>
      </c>
    </row>
    <row r="58">
      <c r="A58" s="14" t="s">
        <v>75</v>
      </c>
      <c r="B58" s="18">
        <f>Assumptions!$B43</f>
        <v>70000</v>
      </c>
      <c r="C58" s="18">
        <f>Assumptions!$B43</f>
        <v>70000</v>
      </c>
      <c r="D58" s="18">
        <f>Assumptions!$B43</f>
        <v>70000</v>
      </c>
      <c r="E58" s="18">
        <f>Assumptions!$B43</f>
        <v>70000</v>
      </c>
      <c r="F58" s="18">
        <f>Assumptions!$B43</f>
        <v>70000</v>
      </c>
      <c r="G58" s="18">
        <f>Assumptions!$B43</f>
        <v>70000</v>
      </c>
      <c r="H58" s="18">
        <f>Assumptions!$B43</f>
        <v>70000</v>
      </c>
      <c r="I58" s="18">
        <f>Assumptions!$B43</f>
        <v>70000</v>
      </c>
      <c r="J58" s="18">
        <f>Assumptions!$B43</f>
        <v>70000</v>
      </c>
      <c r="K58" s="18">
        <f>Assumptions!$B43</f>
        <v>70000</v>
      </c>
      <c r="L58" s="18">
        <f>Assumptions!$B43</f>
        <v>70000</v>
      </c>
      <c r="M58" s="18">
        <f>Assumptions!$B43</f>
        <v>70000</v>
      </c>
    </row>
    <row r="59">
      <c r="A59" s="14" t="s">
        <v>48</v>
      </c>
      <c r="B59" s="18">
        <f>Assumptions!$B44</f>
        <v>40000</v>
      </c>
      <c r="C59" s="18">
        <f>Assumptions!$B44</f>
        <v>40000</v>
      </c>
      <c r="D59" s="18">
        <f>Assumptions!$B44</f>
        <v>40000</v>
      </c>
      <c r="E59" s="18">
        <f>Assumptions!$B44</f>
        <v>40000</v>
      </c>
      <c r="F59" s="18">
        <f>Assumptions!$B44</f>
        <v>40000</v>
      </c>
      <c r="G59" s="18">
        <f>Assumptions!$B44</f>
        <v>40000</v>
      </c>
      <c r="H59" s="18">
        <f>Assumptions!$B44</f>
        <v>40000</v>
      </c>
      <c r="I59" s="18">
        <f>Assumptions!$B44</f>
        <v>40000</v>
      </c>
      <c r="J59" s="18">
        <f>Assumptions!$B44</f>
        <v>40000</v>
      </c>
      <c r="K59" s="18">
        <f>Assumptions!$B44</f>
        <v>40000</v>
      </c>
      <c r="L59" s="18">
        <f>Assumptions!$B44</f>
        <v>40000</v>
      </c>
      <c r="M59" s="18">
        <f>Assumptions!$B44</f>
        <v>40000</v>
      </c>
    </row>
    <row r="60">
      <c r="A60" s="14" t="s">
        <v>49</v>
      </c>
      <c r="B60" s="18">
        <f>Assumptions!$B45</f>
        <v>100000</v>
      </c>
      <c r="C60" s="18">
        <f>Assumptions!$B45</f>
        <v>100000</v>
      </c>
      <c r="D60" s="18">
        <f>Assumptions!$B45</f>
        <v>100000</v>
      </c>
      <c r="E60" s="18">
        <f>Assumptions!$B45</f>
        <v>100000</v>
      </c>
      <c r="F60" s="18">
        <f>Assumptions!$B45</f>
        <v>100000</v>
      </c>
      <c r="G60" s="18">
        <f>Assumptions!$B45</f>
        <v>100000</v>
      </c>
      <c r="H60" s="18">
        <f>Assumptions!$B45</f>
        <v>100000</v>
      </c>
      <c r="I60" s="18">
        <f>Assumptions!$B45</f>
        <v>100000</v>
      </c>
      <c r="J60" s="18">
        <f>Assumptions!$B45</f>
        <v>100000</v>
      </c>
      <c r="K60" s="18">
        <f>Assumptions!$B45</f>
        <v>100000</v>
      </c>
      <c r="L60" s="18">
        <f>Assumptions!$B45</f>
        <v>100000</v>
      </c>
      <c r="M60" s="18">
        <f>Assumptions!$B45</f>
        <v>100000</v>
      </c>
    </row>
    <row r="62">
      <c r="A62" s="14" t="s">
        <v>76</v>
      </c>
      <c r="B62" s="18">
        <f t="shared" ref="B62:M62" si="6">B55+B58+B59+B60</f>
        <v>1759740</v>
      </c>
      <c r="C62" s="18">
        <f t="shared" si="6"/>
        <v>1784699.336</v>
      </c>
      <c r="D62" s="18">
        <f t="shared" si="6"/>
        <v>1810111.776</v>
      </c>
      <c r="E62" s="18">
        <f t="shared" si="6"/>
        <v>1835986.185</v>
      </c>
      <c r="F62" s="18">
        <f t="shared" si="6"/>
        <v>1862331.611</v>
      </c>
      <c r="G62" s="18">
        <f t="shared" si="6"/>
        <v>1889157.288</v>
      </c>
      <c r="H62" s="18">
        <f t="shared" si="6"/>
        <v>1916472.642</v>
      </c>
      <c r="I62" s="18">
        <f t="shared" si="6"/>
        <v>1944287.29</v>
      </c>
      <c r="J62" s="18">
        <f t="shared" si="6"/>
        <v>1972611.052</v>
      </c>
      <c r="K62" s="18">
        <f t="shared" si="6"/>
        <v>2001453.949</v>
      </c>
      <c r="L62" s="18">
        <f t="shared" si="6"/>
        <v>2030826.208</v>
      </c>
      <c r="M62" s="18">
        <f t="shared" si="6"/>
        <v>2060738.27</v>
      </c>
    </row>
    <row r="64">
      <c r="A64" s="14" t="s">
        <v>77</v>
      </c>
      <c r="B64" s="18">
        <f t="shared" ref="B64:M64" si="7">B6-B62</f>
        <v>630260</v>
      </c>
      <c r="C64" s="18">
        <f t="shared" si="7"/>
        <v>643994.4138</v>
      </c>
      <c r="D64" s="18">
        <f t="shared" si="7"/>
        <v>657978.9938</v>
      </c>
      <c r="E64" s="18">
        <f t="shared" si="7"/>
        <v>672218.6188</v>
      </c>
      <c r="F64" s="18">
        <f t="shared" si="7"/>
        <v>686718.2676</v>
      </c>
      <c r="G64" s="18">
        <f t="shared" si="7"/>
        <v>701483.0205</v>
      </c>
      <c r="H64" s="18">
        <f t="shared" si="7"/>
        <v>716518.0624</v>
      </c>
      <c r="I64" s="18">
        <f t="shared" si="7"/>
        <v>731828.6842</v>
      </c>
      <c r="J64" s="18">
        <f t="shared" si="7"/>
        <v>747420.2857</v>
      </c>
      <c r="K64" s="18">
        <f t="shared" si="7"/>
        <v>763298.3773</v>
      </c>
      <c r="L64" s="18">
        <f t="shared" si="7"/>
        <v>779468.583</v>
      </c>
      <c r="M64" s="18">
        <f t="shared" si="7"/>
        <v>795936.6424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B1" s="14" t="s">
        <v>50</v>
      </c>
      <c r="C1" s="14" t="s">
        <v>51</v>
      </c>
      <c r="D1" s="14" t="s">
        <v>52</v>
      </c>
      <c r="E1" s="14" t="s">
        <v>53</v>
      </c>
      <c r="F1" s="14" t="s">
        <v>54</v>
      </c>
      <c r="G1" s="14" t="s">
        <v>55</v>
      </c>
      <c r="H1" s="14" t="s">
        <v>56</v>
      </c>
      <c r="I1" s="14" t="s">
        <v>57</v>
      </c>
      <c r="J1" s="14" t="s">
        <v>58</v>
      </c>
      <c r="K1" s="14" t="s">
        <v>59</v>
      </c>
      <c r="L1" s="14" t="s">
        <v>60</v>
      </c>
      <c r="M1" s="14" t="s">
        <v>61</v>
      </c>
    </row>
    <row r="2">
      <c r="A2" s="14" t="s">
        <v>63</v>
      </c>
    </row>
    <row r="3">
      <c r="A3" s="14" t="s">
        <v>26</v>
      </c>
      <c r="B3" s="18">
        <f>'Calcs-1'!B8*'Calcs-1'!B30</f>
        <v>450000</v>
      </c>
      <c r="C3" s="18">
        <f>'Calcs-1'!C8*'Calcs-1'!C30</f>
        <v>456772.5</v>
      </c>
      <c r="D3" s="18">
        <f>'Calcs-1'!D8*'Calcs-1'!D30</f>
        <v>463646.9261</v>
      </c>
      <c r="E3" s="18">
        <f>'Calcs-1'!E8*'Calcs-1'!E30</f>
        <v>470624.8124</v>
      </c>
      <c r="F3" s="18">
        <f>'Calcs-1'!F8*'Calcs-1'!F30</f>
        <v>477707.7158</v>
      </c>
      <c r="G3" s="18">
        <f>'Calcs-1'!G8*'Calcs-1'!G30</f>
        <v>484897.2169</v>
      </c>
      <c r="H3" s="18">
        <f>'Calcs-1'!H8*'Calcs-1'!H30</f>
        <v>492194.92</v>
      </c>
      <c r="I3" s="18">
        <f>'Calcs-1'!I8*'Calcs-1'!I30</f>
        <v>499602.4536</v>
      </c>
      <c r="J3" s="18">
        <f>'Calcs-1'!J8*'Calcs-1'!J30</f>
        <v>507121.4705</v>
      </c>
      <c r="K3" s="18">
        <f>'Calcs-1'!K8*'Calcs-1'!K30</f>
        <v>514753.6486</v>
      </c>
      <c r="L3" s="18">
        <f>'Calcs-1'!L8*'Calcs-1'!L30</f>
        <v>522500.691</v>
      </c>
      <c r="M3" s="18">
        <f>'Calcs-1'!M8*'Calcs-1'!M30</f>
        <v>530364.3264</v>
      </c>
    </row>
    <row r="4">
      <c r="A4" s="14" t="s">
        <v>39</v>
      </c>
      <c r="B4" s="18">
        <f>'Calcs-1'!B9*'Calcs-1'!B31</f>
        <v>1200000</v>
      </c>
      <c r="C4" s="18">
        <f>'Calcs-1'!C9*'Calcs-1'!C31</f>
        <v>1224120</v>
      </c>
      <c r="D4" s="18">
        <f>'Calcs-1'!D9*'Calcs-1'!D31</f>
        <v>1248724.812</v>
      </c>
      <c r="E4" s="18">
        <f>'Calcs-1'!E9*'Calcs-1'!E31</f>
        <v>1273824.181</v>
      </c>
      <c r="F4" s="18">
        <f>'Calcs-1'!F9*'Calcs-1'!F31</f>
        <v>1299428.047</v>
      </c>
      <c r="G4" s="18">
        <f>'Calcs-1'!G9*'Calcs-1'!G31</f>
        <v>1325546.55</v>
      </c>
      <c r="H4" s="18">
        <f>'Calcs-1'!H9*'Calcs-1'!H31</f>
        <v>1352190.036</v>
      </c>
      <c r="I4" s="18">
        <f>'Calcs-1'!I9*'Calcs-1'!I31</f>
        <v>1379369.056</v>
      </c>
      <c r="J4" s="18">
        <f>'Calcs-1'!J9*'Calcs-1'!J31</f>
        <v>1407094.374</v>
      </c>
      <c r="K4" s="18">
        <f>'Calcs-1'!K9*'Calcs-1'!K31</f>
        <v>1435376.971</v>
      </c>
      <c r="L4" s="18">
        <f>'Calcs-1'!L9*'Calcs-1'!L31</f>
        <v>1464228.048</v>
      </c>
      <c r="M4" s="18">
        <f>'Calcs-1'!M9*'Calcs-1'!M31</f>
        <v>1493659.032</v>
      </c>
    </row>
    <row r="5">
      <c r="A5" s="14" t="s">
        <v>28</v>
      </c>
      <c r="B5" s="18">
        <f>'Calcs-1'!B10*'Calcs-1'!B32</f>
        <v>300000</v>
      </c>
      <c r="C5" s="18">
        <f>'Calcs-1'!C10*'Calcs-1'!C32</f>
        <v>307545</v>
      </c>
      <c r="D5" s="18">
        <f>'Calcs-1'!D10*'Calcs-1'!D32</f>
        <v>315279.7568</v>
      </c>
      <c r="E5" s="18">
        <f>'Calcs-1'!E10*'Calcs-1'!E32</f>
        <v>323209.0426</v>
      </c>
      <c r="F5" s="18">
        <f>'Calcs-1'!F10*'Calcs-1'!F32</f>
        <v>331337.7501</v>
      </c>
      <c r="G5" s="18">
        <f>'Calcs-1'!G10*'Calcs-1'!G32</f>
        <v>339670.8945</v>
      </c>
      <c r="H5" s="18">
        <f>'Calcs-1'!H10*'Calcs-1'!H32</f>
        <v>348213.6175</v>
      </c>
      <c r="I5" s="18">
        <f>'Calcs-1'!I10*'Calcs-1'!I32</f>
        <v>356971.1899</v>
      </c>
      <c r="J5" s="18">
        <f>'Calcs-1'!J10*'Calcs-1'!J32</f>
        <v>365949.0154</v>
      </c>
      <c r="K5" s="18">
        <f>'Calcs-1'!K10*'Calcs-1'!K32</f>
        <v>375152.6331</v>
      </c>
      <c r="L5" s="18">
        <f>'Calcs-1'!L10*'Calcs-1'!L32</f>
        <v>384587.7218</v>
      </c>
      <c r="M5" s="18">
        <f>'Calcs-1'!M10*'Calcs-1'!M32</f>
        <v>394260.103</v>
      </c>
    </row>
    <row r="6">
      <c r="A6" s="14" t="s">
        <v>64</v>
      </c>
      <c r="B6" s="18">
        <f t="shared" ref="B6:M6" si="1">SUM(B3:B5)</f>
        <v>1950000</v>
      </c>
      <c r="C6" s="18">
        <f t="shared" si="1"/>
        <v>1988437.5</v>
      </c>
      <c r="D6" s="18">
        <f t="shared" si="1"/>
        <v>2027651.495</v>
      </c>
      <c r="E6" s="18">
        <f t="shared" si="1"/>
        <v>2067658.036</v>
      </c>
      <c r="F6" s="18">
        <f t="shared" si="1"/>
        <v>2108473.513</v>
      </c>
      <c r="G6" s="18">
        <f t="shared" si="1"/>
        <v>2150114.662</v>
      </c>
      <c r="H6" s="18">
        <f t="shared" si="1"/>
        <v>2192598.574</v>
      </c>
      <c r="I6" s="18">
        <f t="shared" si="1"/>
        <v>2235942.699</v>
      </c>
      <c r="J6" s="18">
        <f t="shared" si="1"/>
        <v>2280164.86</v>
      </c>
      <c r="K6" s="18">
        <f t="shared" si="1"/>
        <v>2325283.253</v>
      </c>
      <c r="L6" s="18">
        <f t="shared" si="1"/>
        <v>2371316.461</v>
      </c>
      <c r="M6" s="18">
        <f t="shared" si="1"/>
        <v>2418283.461</v>
      </c>
    </row>
    <row r="8">
      <c r="A8" s="14" t="s">
        <v>65</v>
      </c>
    </row>
    <row r="9">
      <c r="A9" s="14" t="s">
        <v>26</v>
      </c>
    </row>
    <row r="10">
      <c r="A10" s="14" t="s">
        <v>40</v>
      </c>
      <c r="B10" s="18">
        <f>B$3*Assumptions!$B29</f>
        <v>135000</v>
      </c>
      <c r="C10" s="18">
        <f>C$3*Assumptions!$B29</f>
        <v>137031.75</v>
      </c>
      <c r="D10" s="18">
        <f>D$3*Assumptions!$B29</f>
        <v>139094.0778</v>
      </c>
      <c r="E10" s="18">
        <f>E$3*Assumptions!$B29</f>
        <v>141187.4437</v>
      </c>
      <c r="F10" s="18">
        <f>F$3*Assumptions!$B29</f>
        <v>143312.3147</v>
      </c>
      <c r="G10" s="18">
        <f>G$3*Assumptions!$B29</f>
        <v>145469.1651</v>
      </c>
      <c r="H10" s="18">
        <f>H$3*Assumptions!$B29</f>
        <v>147658.476</v>
      </c>
      <c r="I10" s="18">
        <f>I$3*Assumptions!$B29</f>
        <v>149880.7361</v>
      </c>
      <c r="J10" s="18">
        <f>J$3*Assumptions!$B29</f>
        <v>152136.4411</v>
      </c>
      <c r="K10" s="18">
        <f>K$3*Assumptions!$B29</f>
        <v>154426.0946</v>
      </c>
      <c r="L10" s="18">
        <f>L$3*Assumptions!$B29</f>
        <v>156750.2073</v>
      </c>
      <c r="M10" s="18">
        <f>M$3*Assumptions!$B29</f>
        <v>159109.2979</v>
      </c>
    </row>
    <row r="11">
      <c r="A11" s="14" t="s">
        <v>41</v>
      </c>
      <c r="B11" s="18">
        <f>B$3*Assumptions!$B30</f>
        <v>67500</v>
      </c>
      <c r="C11" s="18">
        <f>C$3*Assumptions!$B30</f>
        <v>68515.875</v>
      </c>
      <c r="D11" s="18">
        <f>D$3*Assumptions!$B30</f>
        <v>69547.03892</v>
      </c>
      <c r="E11" s="18">
        <f>E$3*Assumptions!$B30</f>
        <v>70593.72185</v>
      </c>
      <c r="F11" s="18">
        <f>F$3*Assumptions!$B30</f>
        <v>71656.15737</v>
      </c>
      <c r="G11" s="18">
        <f>G$3*Assumptions!$B30</f>
        <v>72734.58254</v>
      </c>
      <c r="H11" s="18">
        <f>H$3*Assumptions!$B30</f>
        <v>73829.238</v>
      </c>
      <c r="I11" s="18">
        <f>I$3*Assumptions!$B30</f>
        <v>74940.36804</v>
      </c>
      <c r="J11" s="18">
        <f>J$3*Assumptions!$B30</f>
        <v>76068.22057</v>
      </c>
      <c r="K11" s="18">
        <f>K$3*Assumptions!$B30</f>
        <v>77213.04729</v>
      </c>
      <c r="L11" s="18">
        <f>L$3*Assumptions!$B30</f>
        <v>78375.10366</v>
      </c>
      <c r="M11" s="18">
        <f>M$3*Assumptions!$B30</f>
        <v>79554.64897</v>
      </c>
    </row>
    <row r="12">
      <c r="A12" s="14" t="s">
        <v>42</v>
      </c>
      <c r="B12" s="18">
        <f>B$3*Assumptions!$B31</f>
        <v>45000</v>
      </c>
      <c r="C12" s="18">
        <f>C$3*Assumptions!$B31</f>
        <v>45677.25</v>
      </c>
      <c r="D12" s="18">
        <f>D$3*Assumptions!$B31</f>
        <v>46364.69261</v>
      </c>
      <c r="E12" s="18">
        <f>E$3*Assumptions!$B31</f>
        <v>47062.48124</v>
      </c>
      <c r="F12" s="18">
        <f>F$3*Assumptions!$B31</f>
        <v>47770.77158</v>
      </c>
      <c r="G12" s="18">
        <f>G$3*Assumptions!$B31</f>
        <v>48489.72169</v>
      </c>
      <c r="H12" s="18">
        <f>H$3*Assumptions!$B31</f>
        <v>49219.492</v>
      </c>
      <c r="I12" s="18">
        <f>I$3*Assumptions!$B31</f>
        <v>49960.24536</v>
      </c>
      <c r="J12" s="18">
        <f>J$3*Assumptions!$B31</f>
        <v>50712.14705</v>
      </c>
      <c r="K12" s="18">
        <f>K$3*Assumptions!$B31</f>
        <v>51475.36486</v>
      </c>
      <c r="L12" s="18">
        <f>L$3*Assumptions!$B31</f>
        <v>52250.0691</v>
      </c>
      <c r="M12" s="18">
        <f>M$3*Assumptions!$B31</f>
        <v>53036.43264</v>
      </c>
    </row>
    <row r="13">
      <c r="A13" s="14" t="s">
        <v>43</v>
      </c>
      <c r="B13" s="18">
        <f>B$3*Assumptions!$B32</f>
        <v>90000</v>
      </c>
      <c r="C13" s="18">
        <f>C$3*Assumptions!$B32</f>
        <v>91354.5</v>
      </c>
      <c r="D13" s="18">
        <f>D$3*Assumptions!$B32</f>
        <v>92729.38523</v>
      </c>
      <c r="E13" s="18">
        <f>E$3*Assumptions!$B32</f>
        <v>94124.96247</v>
      </c>
      <c r="F13" s="18">
        <f>F$3*Assumptions!$B32</f>
        <v>95541.54316</v>
      </c>
      <c r="G13" s="18">
        <f>G$3*Assumptions!$B32</f>
        <v>96979.44338</v>
      </c>
      <c r="H13" s="18">
        <f>H$3*Assumptions!$B32</f>
        <v>98438.98401</v>
      </c>
      <c r="I13" s="18">
        <f>I$3*Assumptions!$B32</f>
        <v>99920.49071</v>
      </c>
      <c r="J13" s="18">
        <f>J$3*Assumptions!$B32</f>
        <v>101424.2941</v>
      </c>
      <c r="K13" s="18">
        <f>K$3*Assumptions!$B32</f>
        <v>102950.7297</v>
      </c>
      <c r="L13" s="18">
        <f>L$3*Assumptions!$B32</f>
        <v>104500.1382</v>
      </c>
      <c r="M13" s="18">
        <f>M$3*Assumptions!$B32</f>
        <v>106072.8653</v>
      </c>
    </row>
    <row r="14">
      <c r="A14" s="14" t="s">
        <v>66</v>
      </c>
      <c r="B14" s="18">
        <f>B$3*Assumptions!$B33</f>
        <v>112500</v>
      </c>
      <c r="C14" s="18">
        <f>C$3*Assumptions!$B33</f>
        <v>114193.125</v>
      </c>
      <c r="D14" s="18">
        <f>D$3*Assumptions!$B33</f>
        <v>115911.7315</v>
      </c>
      <c r="E14" s="18">
        <f>E$3*Assumptions!$B33</f>
        <v>117656.2031</v>
      </c>
      <c r="F14" s="18">
        <f>F$3*Assumptions!$B33</f>
        <v>119426.9289</v>
      </c>
      <c r="G14" s="18">
        <f>G$3*Assumptions!$B33</f>
        <v>121224.3042</v>
      </c>
      <c r="H14" s="18">
        <f>H$3*Assumptions!$B33</f>
        <v>123048.73</v>
      </c>
      <c r="I14" s="18">
        <f>I$3*Assumptions!$B33</f>
        <v>124900.6134</v>
      </c>
      <c r="J14" s="18">
        <f>J$3*Assumptions!$B33</f>
        <v>126780.3676</v>
      </c>
      <c r="K14" s="18">
        <f>K$3*Assumptions!$B33</f>
        <v>128688.4122</v>
      </c>
      <c r="L14" s="18">
        <f>L$3*Assumptions!$B33</f>
        <v>130625.1728</v>
      </c>
      <c r="M14" s="18">
        <f>M$3*Assumptions!$B33</f>
        <v>132591.0816</v>
      </c>
    </row>
    <row r="16">
      <c r="A16" s="14" t="s">
        <v>67</v>
      </c>
    </row>
    <row r="17">
      <c r="A17" s="14" t="s">
        <v>40</v>
      </c>
      <c r="B17" s="18">
        <f>B$4*Assumptions!$C29</f>
        <v>240000</v>
      </c>
      <c r="C17" s="18">
        <f>C$4*Assumptions!$C29</f>
        <v>244824</v>
      </c>
      <c r="D17" s="18">
        <f>D$4*Assumptions!$C29</f>
        <v>249744.9624</v>
      </c>
      <c r="E17" s="18">
        <f>E$4*Assumptions!$C29</f>
        <v>254764.8361</v>
      </c>
      <c r="F17" s="18">
        <f>F$4*Assumptions!$C29</f>
        <v>259885.6094</v>
      </c>
      <c r="G17" s="18">
        <f>G$4*Assumptions!$C29</f>
        <v>265109.3101</v>
      </c>
      <c r="H17" s="18">
        <f>H$4*Assumptions!$C29</f>
        <v>270438.0072</v>
      </c>
      <c r="I17" s="18">
        <f>I$4*Assumptions!$C29</f>
        <v>275873.8112</v>
      </c>
      <c r="J17" s="18">
        <f>J$4*Assumptions!$C29</f>
        <v>281418.8748</v>
      </c>
      <c r="K17" s="18">
        <f>K$4*Assumptions!$C29</f>
        <v>287075.3942</v>
      </c>
      <c r="L17" s="18">
        <f>L$4*Assumptions!$C29</f>
        <v>292845.6096</v>
      </c>
      <c r="M17" s="18">
        <f>M$4*Assumptions!$C29</f>
        <v>298731.8063</v>
      </c>
    </row>
    <row r="18">
      <c r="A18" s="14" t="s">
        <v>41</v>
      </c>
      <c r="B18" s="18">
        <f>B$4*Assumptions!$C30</f>
        <v>240000</v>
      </c>
      <c r="C18" s="18">
        <f>C$4*Assumptions!$C30</f>
        <v>244824</v>
      </c>
      <c r="D18" s="18">
        <f>D$4*Assumptions!$C30</f>
        <v>249744.9624</v>
      </c>
      <c r="E18" s="18">
        <f>E$4*Assumptions!$C30</f>
        <v>254764.8361</v>
      </c>
      <c r="F18" s="18">
        <f>F$4*Assumptions!$C30</f>
        <v>259885.6094</v>
      </c>
      <c r="G18" s="18">
        <f>G$4*Assumptions!$C30</f>
        <v>265109.3101</v>
      </c>
      <c r="H18" s="18">
        <f>H$4*Assumptions!$C30</f>
        <v>270438.0072</v>
      </c>
      <c r="I18" s="18">
        <f>I$4*Assumptions!$C30</f>
        <v>275873.8112</v>
      </c>
      <c r="J18" s="18">
        <f>J$4*Assumptions!$C30</f>
        <v>281418.8748</v>
      </c>
      <c r="K18" s="18">
        <f>K$4*Assumptions!$C30</f>
        <v>287075.3942</v>
      </c>
      <c r="L18" s="18">
        <f>L$4*Assumptions!$C30</f>
        <v>292845.6096</v>
      </c>
      <c r="M18" s="18">
        <f>M$4*Assumptions!$C30</f>
        <v>298731.8063</v>
      </c>
    </row>
    <row r="19">
      <c r="A19" s="14" t="s">
        <v>42</v>
      </c>
      <c r="B19" s="18">
        <f>B$4*Assumptions!$C31</f>
        <v>480000</v>
      </c>
      <c r="C19" s="18">
        <f>C$4*Assumptions!$C31</f>
        <v>489648</v>
      </c>
      <c r="D19" s="18">
        <f>D$4*Assumptions!$C31</f>
        <v>499489.9248</v>
      </c>
      <c r="E19" s="18">
        <f>E$4*Assumptions!$C31</f>
        <v>509529.6723</v>
      </c>
      <c r="F19" s="18">
        <f>F$4*Assumptions!$C31</f>
        <v>519771.2187</v>
      </c>
      <c r="G19" s="18">
        <f>G$4*Assumptions!$C31</f>
        <v>530218.6202</v>
      </c>
      <c r="H19" s="18">
        <f>H$4*Assumptions!$C31</f>
        <v>540876.0145</v>
      </c>
      <c r="I19" s="18">
        <f>I$4*Assumptions!$C31</f>
        <v>551747.6224</v>
      </c>
      <c r="J19" s="18">
        <f>J$4*Assumptions!$C31</f>
        <v>562837.7496</v>
      </c>
      <c r="K19" s="18">
        <f>K$4*Assumptions!$C31</f>
        <v>574150.7883</v>
      </c>
      <c r="L19" s="18">
        <f>L$4*Assumptions!$C31</f>
        <v>585691.2192</v>
      </c>
      <c r="M19" s="18">
        <f>M$4*Assumptions!$C31</f>
        <v>597463.6127</v>
      </c>
    </row>
    <row r="20">
      <c r="A20" s="14" t="s">
        <v>43</v>
      </c>
      <c r="B20" s="18">
        <f>B$4*Assumptions!$C32</f>
        <v>0</v>
      </c>
      <c r="C20" s="18">
        <f>C$4*Assumptions!$C32</f>
        <v>0</v>
      </c>
      <c r="D20" s="18">
        <f>D$4*Assumptions!$C32</f>
        <v>0</v>
      </c>
      <c r="E20" s="18">
        <f>E$4*Assumptions!$C32</f>
        <v>0</v>
      </c>
      <c r="F20" s="18">
        <f>F$4*Assumptions!$C32</f>
        <v>0</v>
      </c>
      <c r="G20" s="18">
        <f>G$4*Assumptions!$C32</f>
        <v>0</v>
      </c>
      <c r="H20" s="18">
        <f>H$4*Assumptions!$C32</f>
        <v>0</v>
      </c>
      <c r="I20" s="18">
        <f>I$4*Assumptions!$C32</f>
        <v>0</v>
      </c>
      <c r="J20" s="18">
        <f>J$4*Assumptions!$C32</f>
        <v>0</v>
      </c>
      <c r="K20" s="18">
        <f>K$4*Assumptions!$C32</f>
        <v>0</v>
      </c>
      <c r="L20" s="18">
        <f>L$4*Assumptions!$C32</f>
        <v>0</v>
      </c>
      <c r="M20" s="18">
        <f>M$4*Assumptions!$C32</f>
        <v>0</v>
      </c>
    </row>
    <row r="21">
      <c r="A21" s="14" t="s">
        <v>66</v>
      </c>
      <c r="B21" s="18">
        <f>B$4*Assumptions!$C33</f>
        <v>240000</v>
      </c>
      <c r="C21" s="18">
        <f>C$4*Assumptions!$C33</f>
        <v>244824</v>
      </c>
      <c r="D21" s="18">
        <f>D$4*Assumptions!$C33</f>
        <v>249744.9624</v>
      </c>
      <c r="E21" s="18">
        <f>E$4*Assumptions!$C33</f>
        <v>254764.8361</v>
      </c>
      <c r="F21" s="18">
        <f>F$4*Assumptions!$C33</f>
        <v>259885.6094</v>
      </c>
      <c r="G21" s="18">
        <f>G$4*Assumptions!$C33</f>
        <v>265109.3101</v>
      </c>
      <c r="H21" s="18">
        <f>H$4*Assumptions!$C33</f>
        <v>270438.0072</v>
      </c>
      <c r="I21" s="18">
        <f>I$4*Assumptions!$C33</f>
        <v>275873.8112</v>
      </c>
      <c r="J21" s="18">
        <f>J$4*Assumptions!$C33</f>
        <v>281418.8748</v>
      </c>
      <c r="K21" s="18">
        <f>K$4*Assumptions!$C33</f>
        <v>287075.3942</v>
      </c>
      <c r="L21" s="18">
        <f>L$4*Assumptions!$C33</f>
        <v>292845.6096</v>
      </c>
      <c r="M21" s="18">
        <f>M$4*Assumptions!$C33</f>
        <v>298731.8063</v>
      </c>
    </row>
    <row r="23">
      <c r="A23" s="14" t="s">
        <v>68</v>
      </c>
    </row>
    <row r="24">
      <c r="A24" s="14" t="s">
        <v>40</v>
      </c>
      <c r="B24" s="18">
        <f>B$5*Assumptions!$D29</f>
        <v>60000</v>
      </c>
      <c r="C24" s="18">
        <f>C$5*Assumptions!$D29</f>
        <v>61509</v>
      </c>
      <c r="D24" s="18">
        <f>D$5*Assumptions!$D29</f>
        <v>63055.95135</v>
      </c>
      <c r="E24" s="18">
        <f>E$5*Assumptions!$D29</f>
        <v>64641.80853</v>
      </c>
      <c r="F24" s="18">
        <f>F$5*Assumptions!$D29</f>
        <v>66267.55001</v>
      </c>
      <c r="G24" s="18">
        <f>G$5*Assumptions!$D29</f>
        <v>67934.17889</v>
      </c>
      <c r="H24" s="18">
        <f>H$5*Assumptions!$D29</f>
        <v>69642.72349</v>
      </c>
      <c r="I24" s="18">
        <f>I$5*Assumptions!$D29</f>
        <v>71394.23799</v>
      </c>
      <c r="J24" s="18">
        <f>J$5*Assumptions!$D29</f>
        <v>73189.80307</v>
      </c>
      <c r="K24" s="18">
        <f>K$5*Assumptions!$D29</f>
        <v>75030.52662</v>
      </c>
      <c r="L24" s="18">
        <f>L$5*Assumptions!$D29</f>
        <v>76917.54437</v>
      </c>
      <c r="M24" s="18">
        <f>M$5*Assumptions!$D29</f>
        <v>78852.02061</v>
      </c>
    </row>
    <row r="25">
      <c r="A25" s="14" t="s">
        <v>41</v>
      </c>
      <c r="B25" s="18">
        <f>B$5*Assumptions!$D30</f>
        <v>90000</v>
      </c>
      <c r="C25" s="18">
        <f>C$5*Assumptions!$D30</f>
        <v>92263.5</v>
      </c>
      <c r="D25" s="18">
        <f>D$5*Assumptions!$D30</f>
        <v>94583.92703</v>
      </c>
      <c r="E25" s="18">
        <f>E$5*Assumptions!$D30</f>
        <v>96962.71279</v>
      </c>
      <c r="F25" s="18">
        <f>F$5*Assumptions!$D30</f>
        <v>99401.32502</v>
      </c>
      <c r="G25" s="18">
        <f>G$5*Assumptions!$D30</f>
        <v>101901.2683</v>
      </c>
      <c r="H25" s="18">
        <f>H$5*Assumptions!$D30</f>
        <v>104464.0852</v>
      </c>
      <c r="I25" s="18">
        <f>I$5*Assumptions!$D30</f>
        <v>107091.357</v>
      </c>
      <c r="J25" s="18">
        <f>J$5*Assumptions!$D30</f>
        <v>109784.7046</v>
      </c>
      <c r="K25" s="18">
        <f>K$5*Assumptions!$D30</f>
        <v>112545.7899</v>
      </c>
      <c r="L25" s="18">
        <f>L$5*Assumptions!$D30</f>
        <v>115376.3165</v>
      </c>
      <c r="M25" s="18">
        <f>M$5*Assumptions!$D30</f>
        <v>118278.0309</v>
      </c>
    </row>
    <row r="26">
      <c r="A26" s="14" t="s">
        <v>42</v>
      </c>
      <c r="B26" s="18">
        <f>B$5*Assumptions!$D31</f>
        <v>30000</v>
      </c>
      <c r="C26" s="18">
        <f>C$5*Assumptions!$D31</f>
        <v>30754.5</v>
      </c>
      <c r="D26" s="18">
        <f>D$5*Assumptions!$D31</f>
        <v>31527.97568</v>
      </c>
      <c r="E26" s="18">
        <f>E$5*Assumptions!$D31</f>
        <v>32320.90426</v>
      </c>
      <c r="F26" s="18">
        <f>F$5*Assumptions!$D31</f>
        <v>33133.77501</v>
      </c>
      <c r="G26" s="18">
        <f>G$5*Assumptions!$D31</f>
        <v>33967.08945</v>
      </c>
      <c r="H26" s="18">
        <f>H$5*Assumptions!$D31</f>
        <v>34821.36175</v>
      </c>
      <c r="I26" s="18">
        <f>I$5*Assumptions!$D31</f>
        <v>35697.11899</v>
      </c>
      <c r="J26" s="18">
        <f>J$5*Assumptions!$D31</f>
        <v>36594.90154</v>
      </c>
      <c r="K26" s="18">
        <f>K$5*Assumptions!$D31</f>
        <v>37515.26331</v>
      </c>
      <c r="L26" s="18">
        <f>L$5*Assumptions!$D31</f>
        <v>38458.77218</v>
      </c>
      <c r="M26" s="18">
        <f>M$5*Assumptions!$D31</f>
        <v>39426.0103</v>
      </c>
    </row>
    <row r="27">
      <c r="A27" s="14" t="s">
        <v>43</v>
      </c>
      <c r="B27" s="18">
        <f>B$5*Assumptions!$D32</f>
        <v>30000</v>
      </c>
      <c r="C27" s="18">
        <f>C$5*Assumptions!$D32</f>
        <v>30754.5</v>
      </c>
      <c r="D27" s="18">
        <f>D$5*Assumptions!$D32</f>
        <v>31527.97568</v>
      </c>
      <c r="E27" s="18">
        <f>E$5*Assumptions!$D32</f>
        <v>32320.90426</v>
      </c>
      <c r="F27" s="18">
        <f>F$5*Assumptions!$D32</f>
        <v>33133.77501</v>
      </c>
      <c r="G27" s="18">
        <f>G$5*Assumptions!$D32</f>
        <v>33967.08945</v>
      </c>
      <c r="H27" s="18">
        <f>H$5*Assumptions!$D32</f>
        <v>34821.36175</v>
      </c>
      <c r="I27" s="18">
        <f>I$5*Assumptions!$D32</f>
        <v>35697.11899</v>
      </c>
      <c r="J27" s="18">
        <f>J$5*Assumptions!$D32</f>
        <v>36594.90154</v>
      </c>
      <c r="K27" s="18">
        <f>K$5*Assumptions!$D32</f>
        <v>37515.26331</v>
      </c>
      <c r="L27" s="18">
        <f>L$5*Assumptions!$D32</f>
        <v>38458.77218</v>
      </c>
      <c r="M27" s="18">
        <f>M$5*Assumptions!$D32</f>
        <v>39426.0103</v>
      </c>
    </row>
    <row r="28">
      <c r="A28" s="14" t="s">
        <v>66</v>
      </c>
      <c r="B28" s="18">
        <f>B$5*Assumptions!$D33</f>
        <v>90000</v>
      </c>
      <c r="C28" s="18">
        <f>C$5*Assumptions!$D33</f>
        <v>92263.5</v>
      </c>
      <c r="D28" s="18">
        <f>D$5*Assumptions!$D33</f>
        <v>94583.92703</v>
      </c>
      <c r="E28" s="18">
        <f>E$5*Assumptions!$D33</f>
        <v>96962.71279</v>
      </c>
      <c r="F28" s="18">
        <f>F$5*Assumptions!$D33</f>
        <v>99401.32502</v>
      </c>
      <c r="G28" s="18">
        <f>G$5*Assumptions!$D33</f>
        <v>101901.2683</v>
      </c>
      <c r="H28" s="18">
        <f>H$5*Assumptions!$D33</f>
        <v>104464.0852</v>
      </c>
      <c r="I28" s="18">
        <f>I$5*Assumptions!$D33</f>
        <v>107091.357</v>
      </c>
      <c r="J28" s="18">
        <f>J$5*Assumptions!$D33</f>
        <v>109784.7046</v>
      </c>
      <c r="K28" s="18">
        <f>K$5*Assumptions!$D33</f>
        <v>112545.7899</v>
      </c>
      <c r="L28" s="18">
        <f>L$5*Assumptions!$D33</f>
        <v>115376.3165</v>
      </c>
      <c r="M28" s="18">
        <f>M$5*Assumptions!$D33</f>
        <v>118278.0309</v>
      </c>
    </row>
    <row r="30">
      <c r="A30" s="14" t="s">
        <v>69</v>
      </c>
    </row>
    <row r="31">
      <c r="A31" s="14" t="s">
        <v>26</v>
      </c>
    </row>
    <row r="32">
      <c r="A32" s="14" t="s">
        <v>40</v>
      </c>
      <c r="B32" s="18">
        <f>B10*(1-Assumptions!$B36)</f>
        <v>94500</v>
      </c>
      <c r="C32" s="18">
        <f>C10*(1-Assumptions!$B36)</f>
        <v>95922.225</v>
      </c>
      <c r="D32" s="18">
        <f>D10*(1-Assumptions!$B36)</f>
        <v>97365.85449</v>
      </c>
      <c r="E32" s="18">
        <f>E10*(1-Assumptions!$B36)</f>
        <v>98831.2106</v>
      </c>
      <c r="F32" s="18">
        <f>F10*(1-Assumptions!$B36)</f>
        <v>100318.6203</v>
      </c>
      <c r="G32" s="18">
        <f>G10*(1-Assumptions!$B36)</f>
        <v>101828.4156</v>
      </c>
      <c r="H32" s="18">
        <f>H10*(1-Assumptions!$B36)</f>
        <v>103360.9332</v>
      </c>
      <c r="I32" s="18">
        <f>I10*(1-Assumptions!$B36)</f>
        <v>104916.5153</v>
      </c>
      <c r="J32" s="18">
        <f>J10*(1-Assumptions!$B36)</f>
        <v>106495.5088</v>
      </c>
      <c r="K32" s="18">
        <f>K10*(1-Assumptions!$B36)</f>
        <v>108098.2662</v>
      </c>
      <c r="L32" s="18">
        <f>L10*(1-Assumptions!$B36)</f>
        <v>109725.1451</v>
      </c>
      <c r="M32" s="18">
        <f>M10*(1-Assumptions!$B36)</f>
        <v>111376.5086</v>
      </c>
    </row>
    <row r="33">
      <c r="A33" s="14" t="s">
        <v>41</v>
      </c>
      <c r="B33" s="18">
        <f>B11*(1-Assumptions!$B37)</f>
        <v>43875</v>
      </c>
      <c r="C33" s="18">
        <f>C11*(1-Assumptions!$B37)</f>
        <v>44535.31875</v>
      </c>
      <c r="D33" s="18">
        <f>D11*(1-Assumptions!$B37)</f>
        <v>45205.5753</v>
      </c>
      <c r="E33" s="18">
        <f>E11*(1-Assumptions!$B37)</f>
        <v>45885.91921</v>
      </c>
      <c r="F33" s="18">
        <f>F11*(1-Assumptions!$B37)</f>
        <v>46576.50229</v>
      </c>
      <c r="G33" s="18">
        <f>G11*(1-Assumptions!$B37)</f>
        <v>47277.47865</v>
      </c>
      <c r="H33" s="18">
        <f>H11*(1-Assumptions!$B37)</f>
        <v>47989.0047</v>
      </c>
      <c r="I33" s="18">
        <f>I11*(1-Assumptions!$B37)</f>
        <v>48711.23922</v>
      </c>
      <c r="J33" s="18">
        <f>J11*(1-Assumptions!$B37)</f>
        <v>49444.34337</v>
      </c>
      <c r="K33" s="18">
        <f>K11*(1-Assumptions!$B37)</f>
        <v>50188.48074</v>
      </c>
      <c r="L33" s="18">
        <f>L11*(1-Assumptions!$B37)</f>
        <v>50943.81738</v>
      </c>
      <c r="M33" s="18">
        <f>M11*(1-Assumptions!$B37)</f>
        <v>51710.52183</v>
      </c>
    </row>
    <row r="34">
      <c r="A34" s="14" t="s">
        <v>42</v>
      </c>
      <c r="B34" s="18">
        <f>B12*(1-Assumptions!$B38)</f>
        <v>27000</v>
      </c>
      <c r="C34" s="18">
        <f>C12*(1-Assumptions!$B38)</f>
        <v>27406.35</v>
      </c>
      <c r="D34" s="18">
        <f>D12*(1-Assumptions!$B38)</f>
        <v>27818.81557</v>
      </c>
      <c r="E34" s="18">
        <f>E12*(1-Assumptions!$B38)</f>
        <v>28237.48874</v>
      </c>
      <c r="F34" s="18">
        <f>F12*(1-Assumptions!$B38)</f>
        <v>28662.46295</v>
      </c>
      <c r="G34" s="18">
        <f>G12*(1-Assumptions!$B38)</f>
        <v>29093.83301</v>
      </c>
      <c r="H34" s="18">
        <f>H12*(1-Assumptions!$B38)</f>
        <v>29531.6952</v>
      </c>
      <c r="I34" s="18">
        <f>I12*(1-Assumptions!$B38)</f>
        <v>29976.14721</v>
      </c>
      <c r="J34" s="18">
        <f>J12*(1-Assumptions!$B38)</f>
        <v>30427.28823</v>
      </c>
      <c r="K34" s="18">
        <f>K12*(1-Assumptions!$B38)</f>
        <v>30885.21892</v>
      </c>
      <c r="L34" s="18">
        <f>L12*(1-Assumptions!$B38)</f>
        <v>31350.04146</v>
      </c>
      <c r="M34" s="18">
        <f>M12*(1-Assumptions!$B38)</f>
        <v>31821.85959</v>
      </c>
    </row>
    <row r="35">
      <c r="A35" s="14" t="s">
        <v>43</v>
      </c>
      <c r="B35" s="18">
        <f>B13*(1-Assumptions!$B39)</f>
        <v>61200</v>
      </c>
      <c r="C35" s="18">
        <f>C13*(1-Assumptions!$B39)</f>
        <v>62121.06</v>
      </c>
      <c r="D35" s="18">
        <f>D13*(1-Assumptions!$B39)</f>
        <v>63055.98195</v>
      </c>
      <c r="E35" s="18">
        <f>E13*(1-Assumptions!$B39)</f>
        <v>64004.97448</v>
      </c>
      <c r="F35" s="18">
        <f>F13*(1-Assumptions!$B39)</f>
        <v>64968.24935</v>
      </c>
      <c r="G35" s="18">
        <f>G13*(1-Assumptions!$B39)</f>
        <v>65946.0215</v>
      </c>
      <c r="H35" s="18">
        <f>H13*(1-Assumptions!$B39)</f>
        <v>66938.50912</v>
      </c>
      <c r="I35" s="18">
        <f>I13*(1-Assumptions!$B39)</f>
        <v>67945.93369</v>
      </c>
      <c r="J35" s="18">
        <f>J13*(1-Assumptions!$B39)</f>
        <v>68968.51999</v>
      </c>
      <c r="K35" s="18">
        <f>K13*(1-Assumptions!$B39)</f>
        <v>70006.49621</v>
      </c>
      <c r="L35" s="18">
        <f>L13*(1-Assumptions!$B39)</f>
        <v>71060.09398</v>
      </c>
      <c r="M35" s="18">
        <f>M13*(1-Assumptions!$B39)</f>
        <v>72129.5484</v>
      </c>
    </row>
    <row r="36">
      <c r="A36" s="14" t="s">
        <v>66</v>
      </c>
      <c r="B36" s="18">
        <f>B14*(1-Assumptions!$B40)</f>
        <v>76500</v>
      </c>
      <c r="C36" s="18">
        <f>C14*(1-Assumptions!$B40)</f>
        <v>77651.325</v>
      </c>
      <c r="D36" s="18">
        <f>D14*(1-Assumptions!$B40)</f>
        <v>78819.97744</v>
      </c>
      <c r="E36" s="18">
        <f>E14*(1-Assumptions!$B40)</f>
        <v>80006.2181</v>
      </c>
      <c r="F36" s="18">
        <f>F14*(1-Assumptions!$B40)</f>
        <v>81210.31168</v>
      </c>
      <c r="G36" s="18">
        <f>G14*(1-Assumptions!$B40)</f>
        <v>82432.52688</v>
      </c>
      <c r="H36" s="18">
        <f>H14*(1-Assumptions!$B40)</f>
        <v>83673.1364</v>
      </c>
      <c r="I36" s="18">
        <f>I14*(1-Assumptions!$B40)</f>
        <v>84932.41711</v>
      </c>
      <c r="J36" s="18">
        <f>J14*(1-Assumptions!$B40)</f>
        <v>86210.64998</v>
      </c>
      <c r="K36" s="18">
        <f>K14*(1-Assumptions!$B40)</f>
        <v>87508.12027</v>
      </c>
      <c r="L36" s="18">
        <f>L14*(1-Assumptions!$B40)</f>
        <v>88825.11748</v>
      </c>
      <c r="M36" s="18">
        <f>M14*(1-Assumptions!$B40)</f>
        <v>90161.9355</v>
      </c>
    </row>
    <row r="37">
      <c r="A37" s="14" t="s">
        <v>70</v>
      </c>
      <c r="B37" s="18">
        <f t="shared" ref="B37:M37" si="2">SUM(B32:B36)</f>
        <v>303075</v>
      </c>
      <c r="C37" s="18">
        <f t="shared" si="2"/>
        <v>307636.2788</v>
      </c>
      <c r="D37" s="18">
        <f t="shared" si="2"/>
        <v>312266.2047</v>
      </c>
      <c r="E37" s="18">
        <f t="shared" si="2"/>
        <v>316965.8111</v>
      </c>
      <c r="F37" s="18">
        <f t="shared" si="2"/>
        <v>321736.1466</v>
      </c>
      <c r="G37" s="18">
        <f t="shared" si="2"/>
        <v>326578.2756</v>
      </c>
      <c r="H37" s="18">
        <f t="shared" si="2"/>
        <v>331493.2786</v>
      </c>
      <c r="I37" s="18">
        <f t="shared" si="2"/>
        <v>336482.2525</v>
      </c>
      <c r="J37" s="18">
        <f t="shared" si="2"/>
        <v>341546.3104</v>
      </c>
      <c r="K37" s="18">
        <f t="shared" si="2"/>
        <v>346686.5824</v>
      </c>
      <c r="L37" s="18">
        <f t="shared" si="2"/>
        <v>351904.2154</v>
      </c>
      <c r="M37" s="18">
        <f t="shared" si="2"/>
        <v>357200.3739</v>
      </c>
    </row>
    <row r="39">
      <c r="A39" s="14" t="s">
        <v>39</v>
      </c>
    </row>
    <row r="40">
      <c r="A40" s="14" t="s">
        <v>40</v>
      </c>
      <c r="B40" s="18">
        <f>B17*(1-Assumptions!$C36)</f>
        <v>165600</v>
      </c>
      <c r="C40" s="18">
        <f>C17*(1-Assumptions!$C36)</f>
        <v>168928.56</v>
      </c>
      <c r="D40" s="18">
        <f>D17*(1-Assumptions!$C36)</f>
        <v>172324.0241</v>
      </c>
      <c r="E40" s="18">
        <f>E17*(1-Assumptions!$C36)</f>
        <v>175787.7369</v>
      </c>
      <c r="F40" s="18">
        <f>F17*(1-Assumptions!$C36)</f>
        <v>179321.0705</v>
      </c>
      <c r="G40" s="18">
        <f>G17*(1-Assumptions!$C36)</f>
        <v>182925.424</v>
      </c>
      <c r="H40" s="18">
        <f>H17*(1-Assumptions!$C36)</f>
        <v>186602.225</v>
      </c>
      <c r="I40" s="18">
        <f>I17*(1-Assumptions!$C36)</f>
        <v>190352.9297</v>
      </c>
      <c r="J40" s="18">
        <f>J17*(1-Assumptions!$C36)</f>
        <v>194179.0236</v>
      </c>
      <c r="K40" s="18">
        <f>K17*(1-Assumptions!$C36)</f>
        <v>198082.022</v>
      </c>
      <c r="L40" s="18">
        <f>L17*(1-Assumptions!$C36)</f>
        <v>202063.4706</v>
      </c>
      <c r="M40" s="18">
        <f>M17*(1-Assumptions!$C36)</f>
        <v>206124.9464</v>
      </c>
    </row>
    <row r="41">
      <c r="A41" s="14" t="s">
        <v>41</v>
      </c>
      <c r="B41" s="18">
        <f>B18*(1-Assumptions!$C37)</f>
        <v>158400</v>
      </c>
      <c r="C41" s="18">
        <f>C18*(1-Assumptions!$C37)</f>
        <v>161583.84</v>
      </c>
      <c r="D41" s="18">
        <f>D18*(1-Assumptions!$C37)</f>
        <v>164831.6752</v>
      </c>
      <c r="E41" s="18">
        <f>E18*(1-Assumptions!$C37)</f>
        <v>168144.7919</v>
      </c>
      <c r="F41" s="18">
        <f>F18*(1-Assumptions!$C37)</f>
        <v>171524.5022</v>
      </c>
      <c r="G41" s="18">
        <f>G18*(1-Assumptions!$C37)</f>
        <v>174972.1447</v>
      </c>
      <c r="H41" s="18">
        <f>H18*(1-Assumptions!$C37)</f>
        <v>178489.0848</v>
      </c>
      <c r="I41" s="18">
        <f>I18*(1-Assumptions!$C37)</f>
        <v>182076.7154</v>
      </c>
      <c r="J41" s="18">
        <f>J18*(1-Assumptions!$C37)</f>
        <v>185736.4574</v>
      </c>
      <c r="K41" s="18">
        <f>K18*(1-Assumptions!$C37)</f>
        <v>189469.7601</v>
      </c>
      <c r="L41" s="18">
        <f>L18*(1-Assumptions!$C37)</f>
        <v>193278.1023</v>
      </c>
      <c r="M41" s="18">
        <f>M18*(1-Assumptions!$C37)</f>
        <v>197162.9922</v>
      </c>
    </row>
    <row r="42">
      <c r="A42" s="14" t="s">
        <v>42</v>
      </c>
      <c r="B42" s="18">
        <f>B19*(1-Assumptions!$C38)</f>
        <v>278400</v>
      </c>
      <c r="C42" s="18">
        <f>C19*(1-Assumptions!$C38)</f>
        <v>283995.84</v>
      </c>
      <c r="D42" s="18">
        <f>D19*(1-Assumptions!$C38)</f>
        <v>289704.1564</v>
      </c>
      <c r="E42" s="18">
        <f>E19*(1-Assumptions!$C38)</f>
        <v>295527.2099</v>
      </c>
      <c r="F42" s="18">
        <f>F19*(1-Assumptions!$C38)</f>
        <v>301467.3068</v>
      </c>
      <c r="G42" s="18">
        <f>G19*(1-Assumptions!$C38)</f>
        <v>307526.7997</v>
      </c>
      <c r="H42" s="18">
        <f>H19*(1-Assumptions!$C38)</f>
        <v>313708.0884</v>
      </c>
      <c r="I42" s="18">
        <f>I19*(1-Assumptions!$C38)</f>
        <v>320013.621</v>
      </c>
      <c r="J42" s="18">
        <f>J19*(1-Assumptions!$C38)</f>
        <v>326445.8947</v>
      </c>
      <c r="K42" s="18">
        <f>K19*(1-Assumptions!$C38)</f>
        <v>333007.4572</v>
      </c>
      <c r="L42" s="18">
        <f>L19*(1-Assumptions!$C38)</f>
        <v>339700.9071</v>
      </c>
      <c r="M42" s="18">
        <f>M19*(1-Assumptions!$C38)</f>
        <v>346528.8954</v>
      </c>
    </row>
    <row r="43">
      <c r="A43" s="14" t="s">
        <v>43</v>
      </c>
      <c r="B43" s="18">
        <f>B20*(1-Assumptions!$C39)</f>
        <v>0</v>
      </c>
      <c r="C43" s="18">
        <f>C20*(1-Assumptions!$C39)</f>
        <v>0</v>
      </c>
      <c r="D43" s="18">
        <f>D20*(1-Assumptions!$C39)</f>
        <v>0</v>
      </c>
      <c r="E43" s="18">
        <f>E20*(1-Assumptions!$C39)</f>
        <v>0</v>
      </c>
      <c r="F43" s="18">
        <f>F20*(1-Assumptions!$C39)</f>
        <v>0</v>
      </c>
      <c r="G43" s="18">
        <f>G20*(1-Assumptions!$C39)</f>
        <v>0</v>
      </c>
      <c r="H43" s="18">
        <f>H20*(1-Assumptions!$C39)</f>
        <v>0</v>
      </c>
      <c r="I43" s="18">
        <f>I20*(1-Assumptions!$C39)</f>
        <v>0</v>
      </c>
      <c r="J43" s="18">
        <f>J20*(1-Assumptions!$C39)</f>
        <v>0</v>
      </c>
      <c r="K43" s="18">
        <f>K20*(1-Assumptions!$C39)</f>
        <v>0</v>
      </c>
      <c r="L43" s="18">
        <f>L20*(1-Assumptions!$C39)</f>
        <v>0</v>
      </c>
      <c r="M43" s="18">
        <f>M20*(1-Assumptions!$C39)</f>
        <v>0</v>
      </c>
    </row>
    <row r="44">
      <c r="A44" s="14" t="s">
        <v>66</v>
      </c>
      <c r="B44" s="18">
        <f>B21*(1-Assumptions!$C40)</f>
        <v>160800</v>
      </c>
      <c r="C44" s="18">
        <f>C21*(1-Assumptions!$C40)</f>
        <v>164032.08</v>
      </c>
      <c r="D44" s="18">
        <f>D21*(1-Assumptions!$C40)</f>
        <v>167329.1248</v>
      </c>
      <c r="E44" s="18">
        <f>E21*(1-Assumptions!$C40)</f>
        <v>170692.4402</v>
      </c>
      <c r="F44" s="18">
        <f>F21*(1-Assumptions!$C40)</f>
        <v>174123.3583</v>
      </c>
      <c r="G44" s="18">
        <f>G21*(1-Assumptions!$C40)</f>
        <v>177623.2378</v>
      </c>
      <c r="H44" s="18">
        <f>H21*(1-Assumptions!$C40)</f>
        <v>181193.4648</v>
      </c>
      <c r="I44" s="18">
        <f>I21*(1-Assumptions!$C40)</f>
        <v>184835.4535</v>
      </c>
      <c r="J44" s="18">
        <f>J21*(1-Assumptions!$C40)</f>
        <v>188550.6461</v>
      </c>
      <c r="K44" s="18">
        <f>K21*(1-Assumptions!$C40)</f>
        <v>192340.5141</v>
      </c>
      <c r="L44" s="18">
        <f>L21*(1-Assumptions!$C40)</f>
        <v>196206.5584</v>
      </c>
      <c r="M44" s="18">
        <f>M21*(1-Assumptions!$C40)</f>
        <v>200150.3102</v>
      </c>
    </row>
    <row r="45">
      <c r="A45" s="14" t="s">
        <v>71</v>
      </c>
      <c r="B45" s="18">
        <f t="shared" ref="B45:M45" si="3">SUM(B40:B44)</f>
        <v>763200</v>
      </c>
      <c r="C45" s="18">
        <f t="shared" si="3"/>
        <v>778540.32</v>
      </c>
      <c r="D45" s="18">
        <f t="shared" si="3"/>
        <v>794188.9804</v>
      </c>
      <c r="E45" s="18">
        <f t="shared" si="3"/>
        <v>810152.1789</v>
      </c>
      <c r="F45" s="18">
        <f t="shared" si="3"/>
        <v>826436.2377</v>
      </c>
      <c r="G45" s="18">
        <f t="shared" si="3"/>
        <v>843047.6061</v>
      </c>
      <c r="H45" s="18">
        <f t="shared" si="3"/>
        <v>859992.863</v>
      </c>
      <c r="I45" s="18">
        <f t="shared" si="3"/>
        <v>877278.7195</v>
      </c>
      <c r="J45" s="18">
        <f t="shared" si="3"/>
        <v>894912.0218</v>
      </c>
      <c r="K45" s="18">
        <f t="shared" si="3"/>
        <v>912899.7534</v>
      </c>
      <c r="L45" s="18">
        <f t="shared" si="3"/>
        <v>931249.0385</v>
      </c>
      <c r="M45" s="18">
        <f t="shared" si="3"/>
        <v>949967.1442</v>
      </c>
    </row>
    <row r="47">
      <c r="A47" s="14" t="s">
        <v>28</v>
      </c>
    </row>
    <row r="48">
      <c r="A48" s="14" t="s">
        <v>40</v>
      </c>
      <c r="B48" s="18">
        <f>B24*(1-Assumptions!$D36)</f>
        <v>40800</v>
      </c>
      <c r="C48" s="18">
        <f>C24*(1-Assumptions!$D36)</f>
        <v>41826.12</v>
      </c>
      <c r="D48" s="18">
        <f>D24*(1-Assumptions!$D36)</f>
        <v>42878.04692</v>
      </c>
      <c r="E48" s="18">
        <f>E24*(1-Assumptions!$D36)</f>
        <v>43956.4298</v>
      </c>
      <c r="F48" s="18">
        <f>F24*(1-Assumptions!$D36)</f>
        <v>45061.93401</v>
      </c>
      <c r="G48" s="18">
        <f>G24*(1-Assumptions!$D36)</f>
        <v>46195.24165</v>
      </c>
      <c r="H48" s="18">
        <f>H24*(1-Assumptions!$D36)</f>
        <v>47357.05198</v>
      </c>
      <c r="I48" s="18">
        <f>I24*(1-Assumptions!$D36)</f>
        <v>48548.08183</v>
      </c>
      <c r="J48" s="18">
        <f>J24*(1-Assumptions!$D36)</f>
        <v>49769.06609</v>
      </c>
      <c r="K48" s="18">
        <f>K24*(1-Assumptions!$D36)</f>
        <v>51020.7581</v>
      </c>
      <c r="L48" s="18">
        <f>L24*(1-Assumptions!$D36)</f>
        <v>52303.93017</v>
      </c>
      <c r="M48" s="18">
        <f>M24*(1-Assumptions!$D36)</f>
        <v>53619.37401</v>
      </c>
    </row>
    <row r="49">
      <c r="A49" s="14" t="s">
        <v>41</v>
      </c>
      <c r="B49" s="18">
        <f>B25*(1-Assumptions!$D37)</f>
        <v>57600</v>
      </c>
      <c r="C49" s="18">
        <f>C25*(1-Assumptions!$D37)</f>
        <v>59048.64</v>
      </c>
      <c r="D49" s="18">
        <f>D25*(1-Assumptions!$D37)</f>
        <v>60533.7133</v>
      </c>
      <c r="E49" s="18">
        <f>E25*(1-Assumptions!$D37)</f>
        <v>62056.13619</v>
      </c>
      <c r="F49" s="18">
        <f>F25*(1-Assumptions!$D37)</f>
        <v>63616.84801</v>
      </c>
      <c r="G49" s="18">
        <f>G25*(1-Assumptions!$D37)</f>
        <v>65216.81174</v>
      </c>
      <c r="H49" s="18">
        <f>H25*(1-Assumptions!$D37)</f>
        <v>66857.01455</v>
      </c>
      <c r="I49" s="18">
        <f>I25*(1-Assumptions!$D37)</f>
        <v>68538.46847</v>
      </c>
      <c r="J49" s="18">
        <f>J25*(1-Assumptions!$D37)</f>
        <v>70262.21095</v>
      </c>
      <c r="K49" s="18">
        <f>K25*(1-Assumptions!$D37)</f>
        <v>72029.30556</v>
      </c>
      <c r="L49" s="18">
        <f>L25*(1-Assumptions!$D37)</f>
        <v>73840.84259</v>
      </c>
      <c r="M49" s="18">
        <f>M25*(1-Assumptions!$D37)</f>
        <v>75697.93978</v>
      </c>
    </row>
    <row r="50">
      <c r="A50" s="14" t="s">
        <v>42</v>
      </c>
      <c r="B50" s="18">
        <f>B26*(1-Assumptions!$D38)</f>
        <v>18000</v>
      </c>
      <c r="C50" s="18">
        <f>C26*(1-Assumptions!$D38)</f>
        <v>18452.7</v>
      </c>
      <c r="D50" s="18">
        <f>D26*(1-Assumptions!$D38)</f>
        <v>18916.78541</v>
      </c>
      <c r="E50" s="18">
        <f>E26*(1-Assumptions!$D38)</f>
        <v>19392.54256</v>
      </c>
      <c r="F50" s="18">
        <f>F26*(1-Assumptions!$D38)</f>
        <v>19880.265</v>
      </c>
      <c r="G50" s="18">
        <f>G26*(1-Assumptions!$D38)</f>
        <v>20380.25367</v>
      </c>
      <c r="H50" s="18">
        <f>H26*(1-Assumptions!$D38)</f>
        <v>20892.81705</v>
      </c>
      <c r="I50" s="18">
        <f>I26*(1-Assumptions!$D38)</f>
        <v>21418.2714</v>
      </c>
      <c r="J50" s="18">
        <f>J26*(1-Assumptions!$D38)</f>
        <v>21956.94092</v>
      </c>
      <c r="K50" s="18">
        <f>K26*(1-Assumptions!$D38)</f>
        <v>22509.15799</v>
      </c>
      <c r="L50" s="18">
        <f>L26*(1-Assumptions!$D38)</f>
        <v>23075.26331</v>
      </c>
      <c r="M50" s="18">
        <f>M26*(1-Assumptions!$D38)</f>
        <v>23655.60618</v>
      </c>
    </row>
    <row r="51">
      <c r="A51" s="14" t="s">
        <v>43</v>
      </c>
      <c r="B51" s="18">
        <f>B27*(1-Assumptions!$D39)</f>
        <v>21000</v>
      </c>
      <c r="C51" s="18">
        <f>C27*(1-Assumptions!$D39)</f>
        <v>21528.15</v>
      </c>
      <c r="D51" s="18">
        <f>D27*(1-Assumptions!$D39)</f>
        <v>22069.58297</v>
      </c>
      <c r="E51" s="18">
        <f>E27*(1-Assumptions!$D39)</f>
        <v>22624.63298</v>
      </c>
      <c r="F51" s="18">
        <f>F27*(1-Assumptions!$D39)</f>
        <v>23193.6425</v>
      </c>
      <c r="G51" s="18">
        <f>G27*(1-Assumptions!$D39)</f>
        <v>23776.96261</v>
      </c>
      <c r="H51" s="18">
        <f>H27*(1-Assumptions!$D39)</f>
        <v>24374.95322</v>
      </c>
      <c r="I51" s="18">
        <f>I27*(1-Assumptions!$D39)</f>
        <v>24987.9833</v>
      </c>
      <c r="J51" s="18">
        <f>J27*(1-Assumptions!$D39)</f>
        <v>25616.43108</v>
      </c>
      <c r="K51" s="18">
        <f>K27*(1-Assumptions!$D39)</f>
        <v>26260.68432</v>
      </c>
      <c r="L51" s="18">
        <f>L27*(1-Assumptions!$D39)</f>
        <v>26921.14053</v>
      </c>
      <c r="M51" s="18">
        <f>M27*(1-Assumptions!$D39)</f>
        <v>27598.20721</v>
      </c>
    </row>
    <row r="52">
      <c r="A52" s="14" t="s">
        <v>66</v>
      </c>
      <c r="B52" s="18">
        <f>B28*(1-Assumptions!$D40)</f>
        <v>59400</v>
      </c>
      <c r="C52" s="18">
        <f>C28*(1-Assumptions!$D40)</f>
        <v>60893.91</v>
      </c>
      <c r="D52" s="18">
        <f>D28*(1-Assumptions!$D40)</f>
        <v>62425.39184</v>
      </c>
      <c r="E52" s="18">
        <f>E28*(1-Assumptions!$D40)</f>
        <v>63995.39044</v>
      </c>
      <c r="F52" s="18">
        <f>F28*(1-Assumptions!$D40)</f>
        <v>65604.87451</v>
      </c>
      <c r="G52" s="18">
        <f>G28*(1-Assumptions!$D40)</f>
        <v>67254.8371</v>
      </c>
      <c r="H52" s="18">
        <f>H28*(1-Assumptions!$D40)</f>
        <v>68946.29626</v>
      </c>
      <c r="I52" s="18">
        <f>I28*(1-Assumptions!$D40)</f>
        <v>70680.29561</v>
      </c>
      <c r="J52" s="18">
        <f>J28*(1-Assumptions!$D40)</f>
        <v>72457.90504</v>
      </c>
      <c r="K52" s="18">
        <f>K28*(1-Assumptions!$D40)</f>
        <v>74280.22136</v>
      </c>
      <c r="L52" s="18">
        <f>L28*(1-Assumptions!$D40)</f>
        <v>76148.36892</v>
      </c>
      <c r="M52" s="18">
        <f>M28*(1-Assumptions!$D40)</f>
        <v>78063.5004</v>
      </c>
    </row>
    <row r="53">
      <c r="A53" s="14" t="s">
        <v>72</v>
      </c>
      <c r="B53" s="18">
        <f t="shared" ref="B53:M53" si="4">SUM(B48:B52)</f>
        <v>196800</v>
      </c>
      <c r="C53" s="18">
        <f t="shared" si="4"/>
        <v>201749.52</v>
      </c>
      <c r="D53" s="18">
        <f t="shared" si="4"/>
        <v>206823.5204</v>
      </c>
      <c r="E53" s="18">
        <f t="shared" si="4"/>
        <v>212025.132</v>
      </c>
      <c r="F53" s="18">
        <f t="shared" si="4"/>
        <v>217357.564</v>
      </c>
      <c r="G53" s="18">
        <f t="shared" si="4"/>
        <v>222824.1068</v>
      </c>
      <c r="H53" s="18">
        <f t="shared" si="4"/>
        <v>228428.1331</v>
      </c>
      <c r="I53" s="18">
        <f t="shared" si="4"/>
        <v>234173.1006</v>
      </c>
      <c r="J53" s="18">
        <f t="shared" si="4"/>
        <v>240062.5541</v>
      </c>
      <c r="K53" s="18">
        <f t="shared" si="4"/>
        <v>246100.1273</v>
      </c>
      <c r="L53" s="18">
        <f t="shared" si="4"/>
        <v>252289.5455</v>
      </c>
      <c r="M53" s="18">
        <f t="shared" si="4"/>
        <v>258634.6276</v>
      </c>
    </row>
    <row r="55">
      <c r="A55" s="14" t="s">
        <v>73</v>
      </c>
      <c r="B55" s="18">
        <f t="shared" ref="B55:M55" si="5">B37+B45+B53</f>
        <v>1263075</v>
      </c>
      <c r="C55" s="18">
        <f t="shared" si="5"/>
        <v>1287926.119</v>
      </c>
      <c r="D55" s="18">
        <f t="shared" si="5"/>
        <v>1313278.706</v>
      </c>
      <c r="E55" s="18">
        <f t="shared" si="5"/>
        <v>1339143.122</v>
      </c>
      <c r="F55" s="18">
        <f t="shared" si="5"/>
        <v>1365529.948</v>
      </c>
      <c r="G55" s="18">
        <f t="shared" si="5"/>
        <v>1392449.988</v>
      </c>
      <c r="H55" s="18">
        <f t="shared" si="5"/>
        <v>1419914.275</v>
      </c>
      <c r="I55" s="18">
        <f t="shared" si="5"/>
        <v>1447934.073</v>
      </c>
      <c r="J55" s="18">
        <f t="shared" si="5"/>
        <v>1476520.886</v>
      </c>
      <c r="K55" s="18">
        <f t="shared" si="5"/>
        <v>1505686.463</v>
      </c>
      <c r="L55" s="18">
        <f t="shared" si="5"/>
        <v>1535442.799</v>
      </c>
      <c r="M55" s="18">
        <f t="shared" si="5"/>
        <v>1565802.146</v>
      </c>
    </row>
    <row r="57">
      <c r="A57" s="14" t="s">
        <v>74</v>
      </c>
    </row>
    <row r="58">
      <c r="A58" s="14" t="s">
        <v>75</v>
      </c>
      <c r="B58" s="18">
        <f>Assumptions!$C43</f>
        <v>70000</v>
      </c>
      <c r="C58" s="18">
        <f>Assumptions!$C43</f>
        <v>70000</v>
      </c>
      <c r="D58" s="18">
        <f>Assumptions!$C43</f>
        <v>70000</v>
      </c>
      <c r="E58" s="18">
        <f>Assumptions!$C43</f>
        <v>70000</v>
      </c>
      <c r="F58" s="18">
        <f>Assumptions!$C43</f>
        <v>70000</v>
      </c>
      <c r="G58" s="18">
        <f>Assumptions!$C43</f>
        <v>70000</v>
      </c>
      <c r="H58" s="18">
        <f>Assumptions!$C43</f>
        <v>70000</v>
      </c>
      <c r="I58" s="18">
        <f>Assumptions!$C43</f>
        <v>70000</v>
      </c>
      <c r="J58" s="18">
        <f>Assumptions!$C43</f>
        <v>70000</v>
      </c>
      <c r="K58" s="18">
        <f>Assumptions!$C43</f>
        <v>70000</v>
      </c>
      <c r="L58" s="18">
        <f>Assumptions!$C43</f>
        <v>70000</v>
      </c>
      <c r="M58" s="18">
        <f>Assumptions!$C43</f>
        <v>70000</v>
      </c>
    </row>
    <row r="59">
      <c r="A59" s="14" t="s">
        <v>48</v>
      </c>
      <c r="B59" s="18">
        <f>Assumptions!$C44</f>
        <v>40000</v>
      </c>
      <c r="C59" s="18">
        <f>Assumptions!$C44</f>
        <v>40000</v>
      </c>
      <c r="D59" s="18">
        <f>Assumptions!$C44</f>
        <v>40000</v>
      </c>
      <c r="E59" s="18">
        <f>Assumptions!$C44</f>
        <v>40000</v>
      </c>
      <c r="F59" s="18">
        <f>Assumptions!$C44</f>
        <v>40000</v>
      </c>
      <c r="G59" s="18">
        <f>Assumptions!$C44</f>
        <v>40000</v>
      </c>
      <c r="H59" s="18">
        <f>Assumptions!$C44</f>
        <v>40000</v>
      </c>
      <c r="I59" s="18">
        <f>Assumptions!$C44</f>
        <v>40000</v>
      </c>
      <c r="J59" s="18">
        <f>Assumptions!$C44</f>
        <v>40000</v>
      </c>
      <c r="K59" s="18">
        <f>Assumptions!$C44</f>
        <v>40000</v>
      </c>
      <c r="L59" s="18">
        <f>Assumptions!$C44</f>
        <v>40000</v>
      </c>
      <c r="M59" s="18">
        <f>Assumptions!$C44</f>
        <v>40000</v>
      </c>
    </row>
    <row r="60">
      <c r="A60" s="14" t="s">
        <v>49</v>
      </c>
      <c r="B60" s="18">
        <f>Assumptions!$C45</f>
        <v>100000</v>
      </c>
      <c r="C60" s="18">
        <f>Assumptions!$C45</f>
        <v>100000</v>
      </c>
      <c r="D60" s="18">
        <f>Assumptions!$C45</f>
        <v>100000</v>
      </c>
      <c r="E60" s="18">
        <f>Assumptions!$C45</f>
        <v>100000</v>
      </c>
      <c r="F60" s="18">
        <f>Assumptions!$C45</f>
        <v>100000</v>
      </c>
      <c r="G60" s="18">
        <f>Assumptions!$C45</f>
        <v>100000</v>
      </c>
      <c r="H60" s="18">
        <f>Assumptions!$C45</f>
        <v>100000</v>
      </c>
      <c r="I60" s="18">
        <f>Assumptions!$C45</f>
        <v>100000</v>
      </c>
      <c r="J60" s="18">
        <f>Assumptions!$C45</f>
        <v>100000</v>
      </c>
      <c r="K60" s="18">
        <f>Assumptions!$C45</f>
        <v>100000</v>
      </c>
      <c r="L60" s="18">
        <f>Assumptions!$C45</f>
        <v>100000</v>
      </c>
      <c r="M60" s="18">
        <f>Assumptions!$C45</f>
        <v>100000</v>
      </c>
    </row>
    <row r="62">
      <c r="A62" s="14" t="s">
        <v>76</v>
      </c>
      <c r="B62" s="18">
        <f t="shared" ref="B62:M62" si="6">B55+B58+B59+B60</f>
        <v>1473075</v>
      </c>
      <c r="C62" s="18">
        <f t="shared" si="6"/>
        <v>1497926.119</v>
      </c>
      <c r="D62" s="18">
        <f t="shared" si="6"/>
        <v>1523278.706</v>
      </c>
      <c r="E62" s="18">
        <f t="shared" si="6"/>
        <v>1549143.122</v>
      </c>
      <c r="F62" s="18">
        <f t="shared" si="6"/>
        <v>1575529.948</v>
      </c>
      <c r="G62" s="18">
        <f t="shared" si="6"/>
        <v>1602449.988</v>
      </c>
      <c r="H62" s="18">
        <f t="shared" si="6"/>
        <v>1629914.275</v>
      </c>
      <c r="I62" s="18">
        <f t="shared" si="6"/>
        <v>1657934.073</v>
      </c>
      <c r="J62" s="18">
        <f t="shared" si="6"/>
        <v>1686520.886</v>
      </c>
      <c r="K62" s="18">
        <f t="shared" si="6"/>
        <v>1715686.463</v>
      </c>
      <c r="L62" s="18">
        <f t="shared" si="6"/>
        <v>1745442.799</v>
      </c>
      <c r="M62" s="18">
        <f t="shared" si="6"/>
        <v>1775802.146</v>
      </c>
    </row>
    <row r="64">
      <c r="A64" s="14" t="s">
        <v>77</v>
      </c>
      <c r="B64" s="18">
        <f t="shared" ref="B64:M64" si="7">B6-B62</f>
        <v>476925</v>
      </c>
      <c r="C64" s="18">
        <f t="shared" si="7"/>
        <v>490511.3813</v>
      </c>
      <c r="D64" s="18">
        <f t="shared" si="7"/>
        <v>504372.7893</v>
      </c>
      <c r="E64" s="18">
        <f t="shared" si="7"/>
        <v>518514.9137</v>
      </c>
      <c r="F64" s="18">
        <f t="shared" si="7"/>
        <v>532943.5642</v>
      </c>
      <c r="G64" s="18">
        <f t="shared" si="7"/>
        <v>547664.6734</v>
      </c>
      <c r="H64" s="18">
        <f t="shared" si="7"/>
        <v>562684.299</v>
      </c>
      <c r="I64" s="18">
        <f t="shared" si="7"/>
        <v>578008.6268</v>
      </c>
      <c r="J64" s="18">
        <f t="shared" si="7"/>
        <v>593643.9735</v>
      </c>
      <c r="K64" s="18">
        <f t="shared" si="7"/>
        <v>609596.7894</v>
      </c>
      <c r="L64" s="18">
        <f t="shared" si="7"/>
        <v>625873.6614</v>
      </c>
      <c r="M64" s="18">
        <f t="shared" si="7"/>
        <v>642481.3156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s>
  <sheetData>
    <row r="1">
      <c r="B1" s="14" t="s">
        <v>50</v>
      </c>
      <c r="C1" s="14" t="s">
        <v>51</v>
      </c>
      <c r="D1" s="14" t="s">
        <v>52</v>
      </c>
      <c r="E1" s="14" t="s">
        <v>53</v>
      </c>
      <c r="F1" s="14" t="s">
        <v>54</v>
      </c>
      <c r="G1" s="14" t="s">
        <v>55</v>
      </c>
      <c r="H1" s="14" t="s">
        <v>56</v>
      </c>
      <c r="I1" s="14" t="s">
        <v>57</v>
      </c>
      <c r="J1" s="14" t="s">
        <v>58</v>
      </c>
      <c r="K1" s="14" t="s">
        <v>59</v>
      </c>
      <c r="L1" s="14" t="s">
        <v>60</v>
      </c>
      <c r="M1" s="14" t="s">
        <v>61</v>
      </c>
    </row>
    <row r="2">
      <c r="A2" s="14" t="s">
        <v>63</v>
      </c>
    </row>
    <row r="3">
      <c r="A3" s="14" t="s">
        <v>26</v>
      </c>
      <c r="B3" s="18">
        <f>'Calcs-1'!B12*'Calcs-1'!B34</f>
        <v>700000</v>
      </c>
      <c r="C3" s="18">
        <f>'Calcs-1'!C12*'Calcs-1'!C34</f>
        <v>712302.5</v>
      </c>
      <c r="D3" s="18">
        <f>'Calcs-1'!D12*'Calcs-1'!D34</f>
        <v>724821.2164</v>
      </c>
      <c r="E3" s="18">
        <f>'Calcs-1'!E12*'Calcs-1'!E34</f>
        <v>737559.9493</v>
      </c>
      <c r="F3" s="18">
        <f>'Calcs-1'!F12*'Calcs-1'!F34</f>
        <v>750522.5654</v>
      </c>
      <c r="G3" s="18">
        <f>'Calcs-1'!G12*'Calcs-1'!G34</f>
        <v>763712.9995</v>
      </c>
      <c r="H3" s="18">
        <f>'Calcs-1'!H12*'Calcs-1'!H34</f>
        <v>777135.2555</v>
      </c>
      <c r="I3" s="18">
        <f>'Calcs-1'!I12*'Calcs-1'!I34</f>
        <v>790793.4076</v>
      </c>
      <c r="J3" s="18">
        <f>'Calcs-1'!J12*'Calcs-1'!J34</f>
        <v>804691.6017</v>
      </c>
      <c r="K3" s="18">
        <f>'Calcs-1'!K12*'Calcs-1'!K34</f>
        <v>818834.0566</v>
      </c>
      <c r="L3" s="18">
        <f>'Calcs-1'!L12*'Calcs-1'!L34</f>
        <v>833225.0652</v>
      </c>
      <c r="M3" s="18">
        <f>'Calcs-1'!M12*'Calcs-1'!M34</f>
        <v>847868.9957</v>
      </c>
    </row>
    <row r="4">
      <c r="A4" s="14" t="s">
        <v>39</v>
      </c>
      <c r="B4" s="18">
        <f>'Calcs-1'!B13*'Calcs-1'!B35</f>
        <v>1600000</v>
      </c>
      <c r="C4" s="18">
        <f>'Calcs-1'!C13*'Calcs-1'!C35</f>
        <v>1648320</v>
      </c>
      <c r="D4" s="18">
        <f>'Calcs-1'!D13*'Calcs-1'!D35</f>
        <v>1698099.264</v>
      </c>
      <c r="E4" s="18">
        <f>'Calcs-1'!E13*'Calcs-1'!E35</f>
        <v>1749381.862</v>
      </c>
      <c r="F4" s="18">
        <f>'Calcs-1'!F13*'Calcs-1'!F35</f>
        <v>1802213.194</v>
      </c>
      <c r="G4" s="18">
        <f>'Calcs-1'!G13*'Calcs-1'!G35</f>
        <v>1856640.032</v>
      </c>
      <c r="H4" s="18">
        <f>'Calcs-1'!H13*'Calcs-1'!H35</f>
        <v>1912710.561</v>
      </c>
      <c r="I4" s="18">
        <f>'Calcs-1'!I13*'Calcs-1'!I35</f>
        <v>1970474.42</v>
      </c>
      <c r="J4" s="18">
        <f>'Calcs-1'!J13*'Calcs-1'!J35</f>
        <v>2029982.748</v>
      </c>
      <c r="K4" s="18">
        <f>'Calcs-1'!K13*'Calcs-1'!K35</f>
        <v>2091288.227</v>
      </c>
      <c r="L4" s="18">
        <f>'Calcs-1'!L13*'Calcs-1'!L35</f>
        <v>2154445.131</v>
      </c>
      <c r="M4" s="18">
        <f>'Calcs-1'!M13*'Calcs-1'!M35</f>
        <v>2219509.374</v>
      </c>
    </row>
    <row r="5">
      <c r="A5" s="14" t="s">
        <v>28</v>
      </c>
      <c r="B5" s="18">
        <f>'Calcs-1'!B14*'Calcs-1'!B36</f>
        <v>480000</v>
      </c>
      <c r="C5" s="18">
        <f>'Calcs-1'!C14*'Calcs-1'!C36</f>
        <v>501816</v>
      </c>
      <c r="D5" s="18">
        <f>'Calcs-1'!D14*'Calcs-1'!D36</f>
        <v>524623.5372</v>
      </c>
      <c r="E5" s="18">
        <f>'Calcs-1'!E14*'Calcs-1'!E36</f>
        <v>548467.677</v>
      </c>
      <c r="F5" s="18">
        <f>'Calcs-1'!F14*'Calcs-1'!F36</f>
        <v>573395.5329</v>
      </c>
      <c r="G5" s="18">
        <f>'Calcs-1'!G14*'Calcs-1'!G36</f>
        <v>599456.3599</v>
      </c>
      <c r="H5" s="18">
        <f>'Calcs-1'!H14*'Calcs-1'!H36</f>
        <v>626701.6514</v>
      </c>
      <c r="I5" s="18">
        <f>'Calcs-1'!I14*'Calcs-1'!I36</f>
        <v>655185.2415</v>
      </c>
      <c r="J5" s="18">
        <f>'Calcs-1'!J14*'Calcs-1'!J36</f>
        <v>684963.4107</v>
      </c>
      <c r="K5" s="18">
        <f>'Calcs-1'!K14*'Calcs-1'!K36</f>
        <v>716094.9977</v>
      </c>
      <c r="L5" s="18">
        <f>'Calcs-1'!L14*'Calcs-1'!L36</f>
        <v>748641.5154</v>
      </c>
      <c r="M5" s="18">
        <f>'Calcs-1'!M14*'Calcs-1'!M36</f>
        <v>782667.2722</v>
      </c>
    </row>
    <row r="6">
      <c r="A6" s="14" t="s">
        <v>64</v>
      </c>
      <c r="B6" s="18">
        <f t="shared" ref="B6:M6" si="1">SUM(B3:B5)</f>
        <v>2780000</v>
      </c>
      <c r="C6" s="18">
        <f t="shared" si="1"/>
        <v>2862438.5</v>
      </c>
      <c r="D6" s="18">
        <f t="shared" si="1"/>
        <v>2947544.018</v>
      </c>
      <c r="E6" s="18">
        <f t="shared" si="1"/>
        <v>3035409.488</v>
      </c>
      <c r="F6" s="18">
        <f t="shared" si="1"/>
        <v>3126131.292</v>
      </c>
      <c r="G6" s="18">
        <f t="shared" si="1"/>
        <v>3219809.392</v>
      </c>
      <c r="H6" s="18">
        <f t="shared" si="1"/>
        <v>3316547.468</v>
      </c>
      <c r="I6" s="18">
        <f t="shared" si="1"/>
        <v>3416453.069</v>
      </c>
      <c r="J6" s="18">
        <f t="shared" si="1"/>
        <v>3519637.76</v>
      </c>
      <c r="K6" s="18">
        <f t="shared" si="1"/>
        <v>3626217.281</v>
      </c>
      <c r="L6" s="18">
        <f t="shared" si="1"/>
        <v>3736311.712</v>
      </c>
      <c r="M6" s="18">
        <f t="shared" si="1"/>
        <v>3850045.642</v>
      </c>
    </row>
    <row r="8">
      <c r="A8" s="14" t="s">
        <v>65</v>
      </c>
    </row>
    <row r="9">
      <c r="A9" s="14" t="s">
        <v>26</v>
      </c>
    </row>
    <row r="10">
      <c r="A10" s="14" t="s">
        <v>40</v>
      </c>
      <c r="B10" s="18">
        <f>B$3*Assumptions!$B29</f>
        <v>210000</v>
      </c>
      <c r="C10" s="18">
        <f>C$3*Assumptions!$B29</f>
        <v>213690.75</v>
      </c>
      <c r="D10" s="18">
        <f>D$3*Assumptions!$B29</f>
        <v>217446.3649</v>
      </c>
      <c r="E10" s="18">
        <f>E$3*Assumptions!$B29</f>
        <v>221267.9848</v>
      </c>
      <c r="F10" s="18">
        <f>F$3*Assumptions!$B29</f>
        <v>225156.7696</v>
      </c>
      <c r="G10" s="18">
        <f>G$3*Assumptions!$B29</f>
        <v>229113.8999</v>
      </c>
      <c r="H10" s="18">
        <f>H$3*Assumptions!$B29</f>
        <v>233140.5766</v>
      </c>
      <c r="I10" s="18">
        <f>I$3*Assumptions!$B29</f>
        <v>237238.0223</v>
      </c>
      <c r="J10" s="18">
        <f>J$3*Assumptions!$B29</f>
        <v>241407.4805</v>
      </c>
      <c r="K10" s="18">
        <f>K$3*Assumptions!$B29</f>
        <v>245650.217</v>
      </c>
      <c r="L10" s="18">
        <f>L$3*Assumptions!$B29</f>
        <v>249967.5196</v>
      </c>
      <c r="M10" s="18">
        <f>M$3*Assumptions!$B29</f>
        <v>254360.6987</v>
      </c>
    </row>
    <row r="11">
      <c r="A11" s="14" t="s">
        <v>41</v>
      </c>
      <c r="B11" s="18">
        <f>B$3*Assumptions!$B30</f>
        <v>105000</v>
      </c>
      <c r="C11" s="18">
        <f>C$3*Assumptions!$B30</f>
        <v>106845.375</v>
      </c>
      <c r="D11" s="18">
        <f>D$3*Assumptions!$B30</f>
        <v>108723.1825</v>
      </c>
      <c r="E11" s="18">
        <f>E$3*Assumptions!$B30</f>
        <v>110633.9924</v>
      </c>
      <c r="F11" s="18">
        <f>F$3*Assumptions!$B30</f>
        <v>112578.3848</v>
      </c>
      <c r="G11" s="18">
        <f>G$3*Assumptions!$B30</f>
        <v>114556.9499</v>
      </c>
      <c r="H11" s="18">
        <f>H$3*Assumptions!$B30</f>
        <v>116570.2883</v>
      </c>
      <c r="I11" s="18">
        <f>I$3*Assumptions!$B30</f>
        <v>118619.0111</v>
      </c>
      <c r="J11" s="18">
        <f>J$3*Assumptions!$B30</f>
        <v>120703.7403</v>
      </c>
      <c r="K11" s="18">
        <f>K$3*Assumptions!$B30</f>
        <v>122825.1085</v>
      </c>
      <c r="L11" s="18">
        <f>L$3*Assumptions!$B30</f>
        <v>124983.7598</v>
      </c>
      <c r="M11" s="18">
        <f>M$3*Assumptions!$B30</f>
        <v>127180.3494</v>
      </c>
    </row>
    <row r="12">
      <c r="A12" s="14" t="s">
        <v>42</v>
      </c>
      <c r="B12" s="18">
        <f>B$3*Assumptions!$B31</f>
        <v>70000</v>
      </c>
      <c r="C12" s="18">
        <f>C$3*Assumptions!$B31</f>
        <v>71230.25</v>
      </c>
      <c r="D12" s="18">
        <f>D$3*Assumptions!$B31</f>
        <v>72482.12164</v>
      </c>
      <c r="E12" s="18">
        <f>E$3*Assumptions!$B31</f>
        <v>73755.99493</v>
      </c>
      <c r="F12" s="18">
        <f>F$3*Assumptions!$B31</f>
        <v>75052.25654</v>
      </c>
      <c r="G12" s="18">
        <f>G$3*Assumptions!$B31</f>
        <v>76371.29995</v>
      </c>
      <c r="H12" s="18">
        <f>H$3*Assumptions!$B31</f>
        <v>77713.52555</v>
      </c>
      <c r="I12" s="18">
        <f>I$3*Assumptions!$B31</f>
        <v>79079.34076</v>
      </c>
      <c r="J12" s="18">
        <f>J$3*Assumptions!$B31</f>
        <v>80469.16017</v>
      </c>
      <c r="K12" s="18">
        <f>K$3*Assumptions!$B31</f>
        <v>81883.40566</v>
      </c>
      <c r="L12" s="18">
        <f>L$3*Assumptions!$B31</f>
        <v>83322.50652</v>
      </c>
      <c r="M12" s="18">
        <f>M$3*Assumptions!$B31</f>
        <v>84786.89957</v>
      </c>
    </row>
    <row r="13">
      <c r="A13" s="14" t="s">
        <v>43</v>
      </c>
      <c r="B13" s="18">
        <f>B$3*Assumptions!$B32</f>
        <v>140000</v>
      </c>
      <c r="C13" s="18">
        <f>C$3*Assumptions!$B32</f>
        <v>142460.5</v>
      </c>
      <c r="D13" s="18">
        <f>D$3*Assumptions!$B32</f>
        <v>144964.2433</v>
      </c>
      <c r="E13" s="18">
        <f>E$3*Assumptions!$B32</f>
        <v>147511.9899</v>
      </c>
      <c r="F13" s="18">
        <f>F$3*Assumptions!$B32</f>
        <v>150104.5131</v>
      </c>
      <c r="G13" s="18">
        <f>G$3*Assumptions!$B32</f>
        <v>152742.5999</v>
      </c>
      <c r="H13" s="18">
        <f>H$3*Assumptions!$B32</f>
        <v>155427.0511</v>
      </c>
      <c r="I13" s="18">
        <f>I$3*Assumptions!$B32</f>
        <v>158158.6815</v>
      </c>
      <c r="J13" s="18">
        <f>J$3*Assumptions!$B32</f>
        <v>160938.3203</v>
      </c>
      <c r="K13" s="18">
        <f>K$3*Assumptions!$B32</f>
        <v>163766.8113</v>
      </c>
      <c r="L13" s="18">
        <f>L$3*Assumptions!$B32</f>
        <v>166645.013</v>
      </c>
      <c r="M13" s="18">
        <f>M$3*Assumptions!$B32</f>
        <v>169573.7991</v>
      </c>
    </row>
    <row r="14">
      <c r="A14" s="14" t="s">
        <v>66</v>
      </c>
      <c r="B14" s="18">
        <f>B$3*Assumptions!$B33</f>
        <v>175000</v>
      </c>
      <c r="C14" s="18">
        <f>C$3*Assumptions!$B33</f>
        <v>178075.625</v>
      </c>
      <c r="D14" s="18">
        <f>D$3*Assumptions!$B33</f>
        <v>181205.3041</v>
      </c>
      <c r="E14" s="18">
        <f>E$3*Assumptions!$B33</f>
        <v>184389.9873</v>
      </c>
      <c r="F14" s="18">
        <f>F$3*Assumptions!$B33</f>
        <v>187630.6414</v>
      </c>
      <c r="G14" s="18">
        <f>G$3*Assumptions!$B33</f>
        <v>190928.2499</v>
      </c>
      <c r="H14" s="18">
        <f>H$3*Assumptions!$B33</f>
        <v>194283.8139</v>
      </c>
      <c r="I14" s="18">
        <f>I$3*Assumptions!$B33</f>
        <v>197698.3519</v>
      </c>
      <c r="J14" s="18">
        <f>J$3*Assumptions!$B33</f>
        <v>201172.9004</v>
      </c>
      <c r="K14" s="18">
        <f>K$3*Assumptions!$B33</f>
        <v>204708.5142</v>
      </c>
      <c r="L14" s="18">
        <f>L$3*Assumptions!$B33</f>
        <v>208306.2663</v>
      </c>
      <c r="M14" s="18">
        <f>M$3*Assumptions!$B33</f>
        <v>211967.2489</v>
      </c>
    </row>
    <row r="16">
      <c r="A16" s="14" t="s">
        <v>67</v>
      </c>
    </row>
    <row r="17">
      <c r="A17" s="14" t="s">
        <v>40</v>
      </c>
      <c r="B17" s="18">
        <f>B$4*Assumptions!$C29</f>
        <v>320000</v>
      </c>
      <c r="C17" s="18">
        <f>C$4*Assumptions!$C29</f>
        <v>329664</v>
      </c>
      <c r="D17" s="18">
        <f>D$4*Assumptions!$C29</f>
        <v>339619.8528</v>
      </c>
      <c r="E17" s="18">
        <f>E$4*Assumptions!$C29</f>
        <v>349876.3724</v>
      </c>
      <c r="F17" s="18">
        <f>F$4*Assumptions!$C29</f>
        <v>360442.6388</v>
      </c>
      <c r="G17" s="18">
        <f>G$4*Assumptions!$C29</f>
        <v>371328.0065</v>
      </c>
      <c r="H17" s="18">
        <f>H$4*Assumptions!$C29</f>
        <v>382542.1123</v>
      </c>
      <c r="I17" s="18">
        <f>I$4*Assumptions!$C29</f>
        <v>394094.8841</v>
      </c>
      <c r="J17" s="18">
        <f>J$4*Assumptions!$C29</f>
        <v>405996.5496</v>
      </c>
      <c r="K17" s="18">
        <f>K$4*Assumptions!$C29</f>
        <v>418257.6454</v>
      </c>
      <c r="L17" s="18">
        <f>L$4*Assumptions!$C29</f>
        <v>430889.0263</v>
      </c>
      <c r="M17" s="18">
        <f>M$4*Assumptions!$C29</f>
        <v>443901.8749</v>
      </c>
    </row>
    <row r="18">
      <c r="A18" s="14" t="s">
        <v>41</v>
      </c>
      <c r="B18" s="18">
        <f>B$4*Assumptions!$C30</f>
        <v>320000</v>
      </c>
      <c r="C18" s="18">
        <f>C$4*Assumptions!$C30</f>
        <v>329664</v>
      </c>
      <c r="D18" s="18">
        <f>D$4*Assumptions!$C30</f>
        <v>339619.8528</v>
      </c>
      <c r="E18" s="18">
        <f>E$4*Assumptions!$C30</f>
        <v>349876.3724</v>
      </c>
      <c r="F18" s="18">
        <f>F$4*Assumptions!$C30</f>
        <v>360442.6388</v>
      </c>
      <c r="G18" s="18">
        <f>G$4*Assumptions!$C30</f>
        <v>371328.0065</v>
      </c>
      <c r="H18" s="18">
        <f>H$4*Assumptions!$C30</f>
        <v>382542.1123</v>
      </c>
      <c r="I18" s="18">
        <f>I$4*Assumptions!$C30</f>
        <v>394094.8841</v>
      </c>
      <c r="J18" s="18">
        <f>J$4*Assumptions!$C30</f>
        <v>405996.5496</v>
      </c>
      <c r="K18" s="18">
        <f>K$4*Assumptions!$C30</f>
        <v>418257.6454</v>
      </c>
      <c r="L18" s="18">
        <f>L$4*Assumptions!$C30</f>
        <v>430889.0263</v>
      </c>
      <c r="M18" s="18">
        <f>M$4*Assumptions!$C30</f>
        <v>443901.8749</v>
      </c>
    </row>
    <row r="19">
      <c r="A19" s="14" t="s">
        <v>42</v>
      </c>
      <c r="B19" s="18">
        <f>B$4*Assumptions!$C31</f>
        <v>640000</v>
      </c>
      <c r="C19" s="18">
        <f>C$4*Assumptions!$C31</f>
        <v>659328</v>
      </c>
      <c r="D19" s="18">
        <f>D$4*Assumptions!$C31</f>
        <v>679239.7056</v>
      </c>
      <c r="E19" s="18">
        <f>E$4*Assumptions!$C31</f>
        <v>699752.7447</v>
      </c>
      <c r="F19" s="18">
        <f>F$4*Assumptions!$C31</f>
        <v>720885.2776</v>
      </c>
      <c r="G19" s="18">
        <f>G$4*Assumptions!$C31</f>
        <v>742656.013</v>
      </c>
      <c r="H19" s="18">
        <f>H$4*Assumptions!$C31</f>
        <v>765084.2246</v>
      </c>
      <c r="I19" s="18">
        <f>I$4*Assumptions!$C31</f>
        <v>788189.7682</v>
      </c>
      <c r="J19" s="18">
        <f>J$4*Assumptions!$C31</f>
        <v>811993.0992</v>
      </c>
      <c r="K19" s="18">
        <f>K$4*Assumptions!$C31</f>
        <v>836515.2907</v>
      </c>
      <c r="L19" s="18">
        <f>L$4*Assumptions!$C31</f>
        <v>861778.0525</v>
      </c>
      <c r="M19" s="18">
        <f>M$4*Assumptions!$C31</f>
        <v>887803.7497</v>
      </c>
    </row>
    <row r="20">
      <c r="A20" s="14" t="s">
        <v>43</v>
      </c>
      <c r="B20" s="18">
        <f>B$4*Assumptions!$C32</f>
        <v>0</v>
      </c>
      <c r="C20" s="18">
        <f>C$4*Assumptions!$C32</f>
        <v>0</v>
      </c>
      <c r="D20" s="18">
        <f>D$4*Assumptions!$C32</f>
        <v>0</v>
      </c>
      <c r="E20" s="18">
        <f>E$4*Assumptions!$C32</f>
        <v>0</v>
      </c>
      <c r="F20" s="18">
        <f>F$4*Assumptions!$C32</f>
        <v>0</v>
      </c>
      <c r="G20" s="18">
        <f>G$4*Assumptions!$C32</f>
        <v>0</v>
      </c>
      <c r="H20" s="18">
        <f>H$4*Assumptions!$C32</f>
        <v>0</v>
      </c>
      <c r="I20" s="18">
        <f>I$4*Assumptions!$C32</f>
        <v>0</v>
      </c>
      <c r="J20" s="18">
        <f>J$4*Assumptions!$C32</f>
        <v>0</v>
      </c>
      <c r="K20" s="18">
        <f>K$4*Assumptions!$C32</f>
        <v>0</v>
      </c>
      <c r="L20" s="18">
        <f>L$4*Assumptions!$C32</f>
        <v>0</v>
      </c>
      <c r="M20" s="18">
        <f>M$4*Assumptions!$C32</f>
        <v>0</v>
      </c>
    </row>
    <row r="21">
      <c r="A21" s="14" t="s">
        <v>66</v>
      </c>
      <c r="B21" s="18">
        <f>B$4*Assumptions!$C33</f>
        <v>320000</v>
      </c>
      <c r="C21" s="18">
        <f>C$4*Assumptions!$C33</f>
        <v>329664</v>
      </c>
      <c r="D21" s="18">
        <f>D$4*Assumptions!$C33</f>
        <v>339619.8528</v>
      </c>
      <c r="E21" s="18">
        <f>E$4*Assumptions!$C33</f>
        <v>349876.3724</v>
      </c>
      <c r="F21" s="18">
        <f>F$4*Assumptions!$C33</f>
        <v>360442.6388</v>
      </c>
      <c r="G21" s="18">
        <f>G$4*Assumptions!$C33</f>
        <v>371328.0065</v>
      </c>
      <c r="H21" s="18">
        <f>H$4*Assumptions!$C33</f>
        <v>382542.1123</v>
      </c>
      <c r="I21" s="18">
        <f>I$4*Assumptions!$C33</f>
        <v>394094.8841</v>
      </c>
      <c r="J21" s="18">
        <f>J$4*Assumptions!$C33</f>
        <v>405996.5496</v>
      </c>
      <c r="K21" s="18">
        <f>K$4*Assumptions!$C33</f>
        <v>418257.6454</v>
      </c>
      <c r="L21" s="18">
        <f>L$4*Assumptions!$C33</f>
        <v>430889.0263</v>
      </c>
      <c r="M21" s="18">
        <f>M$4*Assumptions!$C33</f>
        <v>443901.8749</v>
      </c>
    </row>
    <row r="23">
      <c r="A23" s="14" t="s">
        <v>68</v>
      </c>
    </row>
    <row r="24">
      <c r="A24" s="14" t="s">
        <v>40</v>
      </c>
      <c r="B24" s="18">
        <f>B$5*Assumptions!$D29</f>
        <v>96000</v>
      </c>
      <c r="C24" s="18">
        <f>C$5*Assumptions!$D29</f>
        <v>100363.2</v>
      </c>
      <c r="D24" s="18">
        <f>D$5*Assumptions!$D29</f>
        <v>104924.7074</v>
      </c>
      <c r="E24" s="18">
        <f>E$5*Assumptions!$D29</f>
        <v>109693.5354</v>
      </c>
      <c r="F24" s="18">
        <f>F$5*Assumptions!$D29</f>
        <v>114679.1066</v>
      </c>
      <c r="G24" s="18">
        <f>G$5*Assumptions!$D29</f>
        <v>119891.272</v>
      </c>
      <c r="H24" s="18">
        <f>H$5*Assumptions!$D29</f>
        <v>125340.3303</v>
      </c>
      <c r="I24" s="18">
        <f>I$5*Assumptions!$D29</f>
        <v>131037.0483</v>
      </c>
      <c r="J24" s="18">
        <f>J$5*Assumptions!$D29</f>
        <v>136992.6821</v>
      </c>
      <c r="K24" s="18">
        <f>K$5*Assumptions!$D29</f>
        <v>143218.9995</v>
      </c>
      <c r="L24" s="18">
        <f>L$5*Assumptions!$D29</f>
        <v>149728.3031</v>
      </c>
      <c r="M24" s="18">
        <f>M$5*Assumptions!$D29</f>
        <v>156533.4544</v>
      </c>
    </row>
    <row r="25">
      <c r="A25" s="14" t="s">
        <v>41</v>
      </c>
      <c r="B25" s="18">
        <f>B$5*Assumptions!$D30</f>
        <v>144000</v>
      </c>
      <c r="C25" s="18">
        <f>C$5*Assumptions!$D30</f>
        <v>150544.8</v>
      </c>
      <c r="D25" s="18">
        <f>D$5*Assumptions!$D30</f>
        <v>157387.0612</v>
      </c>
      <c r="E25" s="18">
        <f>E$5*Assumptions!$D30</f>
        <v>164540.3031</v>
      </c>
      <c r="F25" s="18">
        <f>F$5*Assumptions!$D30</f>
        <v>172018.6599</v>
      </c>
      <c r="G25" s="18">
        <f>G$5*Assumptions!$D30</f>
        <v>179836.908</v>
      </c>
      <c r="H25" s="18">
        <f>H$5*Assumptions!$D30</f>
        <v>188010.4954</v>
      </c>
      <c r="I25" s="18">
        <f>I$5*Assumptions!$D30</f>
        <v>196555.5724</v>
      </c>
      <c r="J25" s="18">
        <f>J$5*Assumptions!$D30</f>
        <v>205489.0232</v>
      </c>
      <c r="K25" s="18">
        <f>K$5*Assumptions!$D30</f>
        <v>214828.4993</v>
      </c>
      <c r="L25" s="18">
        <f>L$5*Assumptions!$D30</f>
        <v>224592.4546</v>
      </c>
      <c r="M25" s="18">
        <f>M$5*Assumptions!$D30</f>
        <v>234800.1817</v>
      </c>
    </row>
    <row r="26">
      <c r="A26" s="14" t="s">
        <v>42</v>
      </c>
      <c r="B26" s="18">
        <f>B$5*Assumptions!$D31</f>
        <v>48000</v>
      </c>
      <c r="C26" s="18">
        <f>C$5*Assumptions!$D31</f>
        <v>50181.6</v>
      </c>
      <c r="D26" s="18">
        <f>D$5*Assumptions!$D31</f>
        <v>52462.35372</v>
      </c>
      <c r="E26" s="18">
        <f>E$5*Assumptions!$D31</f>
        <v>54846.7677</v>
      </c>
      <c r="F26" s="18">
        <f>F$5*Assumptions!$D31</f>
        <v>57339.55329</v>
      </c>
      <c r="G26" s="18">
        <f>G$5*Assumptions!$D31</f>
        <v>59945.63599</v>
      </c>
      <c r="H26" s="18">
        <f>H$5*Assumptions!$D31</f>
        <v>62670.16514</v>
      </c>
      <c r="I26" s="18">
        <f>I$5*Assumptions!$D31</f>
        <v>65518.52415</v>
      </c>
      <c r="J26" s="18">
        <f>J$5*Assumptions!$D31</f>
        <v>68496.34107</v>
      </c>
      <c r="K26" s="18">
        <f>K$5*Assumptions!$D31</f>
        <v>71609.49977</v>
      </c>
      <c r="L26" s="18">
        <f>L$5*Assumptions!$D31</f>
        <v>74864.15154</v>
      </c>
      <c r="M26" s="18">
        <f>M$5*Assumptions!$D31</f>
        <v>78266.72722</v>
      </c>
    </row>
    <row r="27">
      <c r="A27" s="14" t="s">
        <v>43</v>
      </c>
      <c r="B27" s="18">
        <f>B$5*Assumptions!$D32</f>
        <v>48000</v>
      </c>
      <c r="C27" s="18">
        <f>C$5*Assumptions!$D32</f>
        <v>50181.6</v>
      </c>
      <c r="D27" s="18">
        <f>D$5*Assumptions!$D32</f>
        <v>52462.35372</v>
      </c>
      <c r="E27" s="18">
        <f>E$5*Assumptions!$D32</f>
        <v>54846.7677</v>
      </c>
      <c r="F27" s="18">
        <f>F$5*Assumptions!$D32</f>
        <v>57339.55329</v>
      </c>
      <c r="G27" s="18">
        <f>G$5*Assumptions!$D32</f>
        <v>59945.63599</v>
      </c>
      <c r="H27" s="18">
        <f>H$5*Assumptions!$D32</f>
        <v>62670.16514</v>
      </c>
      <c r="I27" s="18">
        <f>I$5*Assumptions!$D32</f>
        <v>65518.52415</v>
      </c>
      <c r="J27" s="18">
        <f>J$5*Assumptions!$D32</f>
        <v>68496.34107</v>
      </c>
      <c r="K27" s="18">
        <f>K$5*Assumptions!$D32</f>
        <v>71609.49977</v>
      </c>
      <c r="L27" s="18">
        <f>L$5*Assumptions!$D32</f>
        <v>74864.15154</v>
      </c>
      <c r="M27" s="18">
        <f>M$5*Assumptions!$D32</f>
        <v>78266.72722</v>
      </c>
    </row>
    <row r="28">
      <c r="A28" s="14" t="s">
        <v>66</v>
      </c>
      <c r="B28" s="18">
        <f>B$5*Assumptions!$D33</f>
        <v>144000</v>
      </c>
      <c r="C28" s="18">
        <f>C$5*Assumptions!$D33</f>
        <v>150544.8</v>
      </c>
      <c r="D28" s="18">
        <f>D$5*Assumptions!$D33</f>
        <v>157387.0612</v>
      </c>
      <c r="E28" s="18">
        <f>E$5*Assumptions!$D33</f>
        <v>164540.3031</v>
      </c>
      <c r="F28" s="18">
        <f>F$5*Assumptions!$D33</f>
        <v>172018.6599</v>
      </c>
      <c r="G28" s="18">
        <f>G$5*Assumptions!$D33</f>
        <v>179836.908</v>
      </c>
      <c r="H28" s="18">
        <f>H$5*Assumptions!$D33</f>
        <v>188010.4954</v>
      </c>
      <c r="I28" s="18">
        <f>I$5*Assumptions!$D33</f>
        <v>196555.5724</v>
      </c>
      <c r="J28" s="18">
        <f>J$5*Assumptions!$D33</f>
        <v>205489.0232</v>
      </c>
      <c r="K28" s="18">
        <f>K$5*Assumptions!$D33</f>
        <v>214828.4993</v>
      </c>
      <c r="L28" s="18">
        <f>L$5*Assumptions!$D33</f>
        <v>224592.4546</v>
      </c>
      <c r="M28" s="18">
        <f>M$5*Assumptions!$D33</f>
        <v>234800.1817</v>
      </c>
    </row>
    <row r="30">
      <c r="A30" s="14" t="s">
        <v>69</v>
      </c>
    </row>
    <row r="31">
      <c r="A31" s="14" t="s">
        <v>26</v>
      </c>
    </row>
    <row r="32">
      <c r="A32" s="14" t="s">
        <v>40</v>
      </c>
      <c r="B32" s="18">
        <f>B10*(1-Assumptions!$B36)</f>
        <v>147000</v>
      </c>
      <c r="C32" s="18">
        <f>C10*(1-Assumptions!$B36)</f>
        <v>149583.525</v>
      </c>
      <c r="D32" s="18">
        <f>D10*(1-Assumptions!$B36)</f>
        <v>152212.4555</v>
      </c>
      <c r="E32" s="18">
        <f>E10*(1-Assumptions!$B36)</f>
        <v>154887.5894</v>
      </c>
      <c r="F32" s="18">
        <f>F10*(1-Assumptions!$B36)</f>
        <v>157609.7387</v>
      </c>
      <c r="G32" s="18">
        <f>G10*(1-Assumptions!$B36)</f>
        <v>160379.7299</v>
      </c>
      <c r="H32" s="18">
        <f>H10*(1-Assumptions!$B36)</f>
        <v>163198.4037</v>
      </c>
      <c r="I32" s="18">
        <f>I10*(1-Assumptions!$B36)</f>
        <v>166066.6156</v>
      </c>
      <c r="J32" s="18">
        <f>J10*(1-Assumptions!$B36)</f>
        <v>168985.2364</v>
      </c>
      <c r="K32" s="18">
        <f>K10*(1-Assumptions!$B36)</f>
        <v>171955.1519</v>
      </c>
      <c r="L32" s="18">
        <f>L10*(1-Assumptions!$B36)</f>
        <v>174977.2637</v>
      </c>
      <c r="M32" s="18">
        <f>M10*(1-Assumptions!$B36)</f>
        <v>178052.4891</v>
      </c>
    </row>
    <row r="33">
      <c r="A33" s="14" t="s">
        <v>41</v>
      </c>
      <c r="B33" s="18">
        <f>B11*(1-Assumptions!$B37)</f>
        <v>68250</v>
      </c>
      <c r="C33" s="18">
        <f>C11*(1-Assumptions!$B37)</f>
        <v>69449.49375</v>
      </c>
      <c r="D33" s="18">
        <f>D11*(1-Assumptions!$B37)</f>
        <v>70670.0686</v>
      </c>
      <c r="E33" s="18">
        <f>E11*(1-Assumptions!$B37)</f>
        <v>71912.09506</v>
      </c>
      <c r="F33" s="18">
        <f>F11*(1-Assumptions!$B37)</f>
        <v>73175.95013</v>
      </c>
      <c r="G33" s="18">
        <f>G11*(1-Assumptions!$B37)</f>
        <v>74462.01745</v>
      </c>
      <c r="H33" s="18">
        <f>H11*(1-Assumptions!$B37)</f>
        <v>75770.68741</v>
      </c>
      <c r="I33" s="18">
        <f>I11*(1-Assumptions!$B37)</f>
        <v>77102.35724</v>
      </c>
      <c r="J33" s="18">
        <f>J11*(1-Assumptions!$B37)</f>
        <v>78457.43117</v>
      </c>
      <c r="K33" s="18">
        <f>K11*(1-Assumptions!$B37)</f>
        <v>79836.32052</v>
      </c>
      <c r="L33" s="18">
        <f>L11*(1-Assumptions!$B37)</f>
        <v>81239.44385</v>
      </c>
      <c r="M33" s="18">
        <f>M11*(1-Assumptions!$B37)</f>
        <v>82667.22708</v>
      </c>
    </row>
    <row r="34">
      <c r="A34" s="14" t="s">
        <v>42</v>
      </c>
      <c r="B34" s="18">
        <f>B12*(1-Assumptions!$B38)</f>
        <v>42000</v>
      </c>
      <c r="C34" s="18">
        <f>C12*(1-Assumptions!$B38)</f>
        <v>42738.15</v>
      </c>
      <c r="D34" s="18">
        <f>D12*(1-Assumptions!$B38)</f>
        <v>43489.27299</v>
      </c>
      <c r="E34" s="18">
        <f>E12*(1-Assumptions!$B38)</f>
        <v>44253.59696</v>
      </c>
      <c r="F34" s="18">
        <f>F12*(1-Assumptions!$B38)</f>
        <v>45031.35393</v>
      </c>
      <c r="G34" s="18">
        <f>G12*(1-Assumptions!$B38)</f>
        <v>45822.77997</v>
      </c>
      <c r="H34" s="18">
        <f>H12*(1-Assumptions!$B38)</f>
        <v>46628.11533</v>
      </c>
      <c r="I34" s="18">
        <f>I12*(1-Assumptions!$B38)</f>
        <v>47447.60446</v>
      </c>
      <c r="J34" s="18">
        <f>J12*(1-Assumptions!$B38)</f>
        <v>48281.4961</v>
      </c>
      <c r="K34" s="18">
        <f>K12*(1-Assumptions!$B38)</f>
        <v>49130.0434</v>
      </c>
      <c r="L34" s="18">
        <f>L12*(1-Assumptions!$B38)</f>
        <v>49993.50391</v>
      </c>
      <c r="M34" s="18">
        <f>M12*(1-Assumptions!$B38)</f>
        <v>50872.13974</v>
      </c>
    </row>
    <row r="35">
      <c r="A35" s="14" t="s">
        <v>43</v>
      </c>
      <c r="B35" s="18">
        <f>B13*(1-Assumptions!$B39)</f>
        <v>95200</v>
      </c>
      <c r="C35" s="18">
        <f>C13*(1-Assumptions!$B39)</f>
        <v>96873.14</v>
      </c>
      <c r="D35" s="18">
        <f>D13*(1-Assumptions!$B39)</f>
        <v>98575.68544</v>
      </c>
      <c r="E35" s="18">
        <f>E13*(1-Assumptions!$B39)</f>
        <v>100308.1531</v>
      </c>
      <c r="F35" s="18">
        <f>F13*(1-Assumptions!$B39)</f>
        <v>102071.0689</v>
      </c>
      <c r="G35" s="18">
        <f>G13*(1-Assumptions!$B39)</f>
        <v>103864.9679</v>
      </c>
      <c r="H35" s="18">
        <f>H13*(1-Assumptions!$B39)</f>
        <v>105690.3947</v>
      </c>
      <c r="I35" s="18">
        <f>I13*(1-Assumptions!$B39)</f>
        <v>107547.9034</v>
      </c>
      <c r="J35" s="18">
        <f>J13*(1-Assumptions!$B39)</f>
        <v>109438.0578</v>
      </c>
      <c r="K35" s="18">
        <f>K13*(1-Assumptions!$B39)</f>
        <v>111361.4317</v>
      </c>
      <c r="L35" s="18">
        <f>L13*(1-Assumptions!$B39)</f>
        <v>113318.6089</v>
      </c>
      <c r="M35" s="18">
        <f>M13*(1-Assumptions!$B39)</f>
        <v>115310.1834</v>
      </c>
    </row>
    <row r="36">
      <c r="A36" s="14" t="s">
        <v>66</v>
      </c>
      <c r="B36" s="18">
        <f>B14*(1-Assumptions!$B40)</f>
        <v>119000</v>
      </c>
      <c r="C36" s="18">
        <f>C14*(1-Assumptions!$B40)</f>
        <v>121091.425</v>
      </c>
      <c r="D36" s="18">
        <f>D14*(1-Assumptions!$B40)</f>
        <v>123219.6068</v>
      </c>
      <c r="E36" s="18">
        <f>E14*(1-Assumptions!$B40)</f>
        <v>125385.1914</v>
      </c>
      <c r="F36" s="18">
        <f>F14*(1-Assumptions!$B40)</f>
        <v>127588.8361</v>
      </c>
      <c r="G36" s="18">
        <f>G14*(1-Assumptions!$B40)</f>
        <v>129831.2099</v>
      </c>
      <c r="H36" s="18">
        <f>H14*(1-Assumptions!$B40)</f>
        <v>132112.9934</v>
      </c>
      <c r="I36" s="18">
        <f>I14*(1-Assumptions!$B40)</f>
        <v>134434.8793</v>
      </c>
      <c r="J36" s="18">
        <f>J14*(1-Assumptions!$B40)</f>
        <v>136797.5723</v>
      </c>
      <c r="K36" s="18">
        <f>K14*(1-Assumptions!$B40)</f>
        <v>139201.7896</v>
      </c>
      <c r="L36" s="18">
        <f>L14*(1-Assumptions!$B40)</f>
        <v>141648.2611</v>
      </c>
      <c r="M36" s="18">
        <f>M14*(1-Assumptions!$B40)</f>
        <v>144137.7293</v>
      </c>
    </row>
    <row r="37">
      <c r="A37" s="14" t="s">
        <v>70</v>
      </c>
      <c r="B37" s="18">
        <f t="shared" ref="B37:M37" si="2">SUM(B32:B36)</f>
        <v>471450</v>
      </c>
      <c r="C37" s="18">
        <f t="shared" si="2"/>
        <v>479735.7338</v>
      </c>
      <c r="D37" s="18">
        <f t="shared" si="2"/>
        <v>488167.0893</v>
      </c>
      <c r="E37" s="18">
        <f t="shared" si="2"/>
        <v>496746.6259</v>
      </c>
      <c r="F37" s="18">
        <f t="shared" si="2"/>
        <v>505476.9478</v>
      </c>
      <c r="G37" s="18">
        <f t="shared" si="2"/>
        <v>514360.7052</v>
      </c>
      <c r="H37" s="18">
        <f t="shared" si="2"/>
        <v>523400.5946</v>
      </c>
      <c r="I37" s="18">
        <f t="shared" si="2"/>
        <v>532599.36</v>
      </c>
      <c r="J37" s="18">
        <f t="shared" si="2"/>
        <v>541959.7938</v>
      </c>
      <c r="K37" s="18">
        <f t="shared" si="2"/>
        <v>551484.7371</v>
      </c>
      <c r="L37" s="18">
        <f t="shared" si="2"/>
        <v>561177.0814</v>
      </c>
      <c r="M37" s="18">
        <f t="shared" si="2"/>
        <v>571039.7686</v>
      </c>
    </row>
    <row r="39">
      <c r="A39" s="14" t="s">
        <v>39</v>
      </c>
    </row>
    <row r="40">
      <c r="A40" s="14" t="s">
        <v>40</v>
      </c>
      <c r="B40" s="18">
        <f>B17*(1-Assumptions!$C36)</f>
        <v>220800</v>
      </c>
      <c r="C40" s="18">
        <f>C17*(1-Assumptions!$C36)</f>
        <v>227468.16</v>
      </c>
      <c r="D40" s="18">
        <f>D17*(1-Assumptions!$C36)</f>
        <v>234337.6984</v>
      </c>
      <c r="E40" s="18">
        <f>E17*(1-Assumptions!$C36)</f>
        <v>241414.6969</v>
      </c>
      <c r="F40" s="18">
        <f>F17*(1-Assumptions!$C36)</f>
        <v>248705.4208</v>
      </c>
      <c r="G40" s="18">
        <f>G17*(1-Assumptions!$C36)</f>
        <v>256216.3245</v>
      </c>
      <c r="H40" s="18">
        <f>H17*(1-Assumptions!$C36)</f>
        <v>263954.0575</v>
      </c>
      <c r="I40" s="18">
        <f>I17*(1-Assumptions!$C36)</f>
        <v>271925.47</v>
      </c>
      <c r="J40" s="18">
        <f>J17*(1-Assumptions!$C36)</f>
        <v>280137.6192</v>
      </c>
      <c r="K40" s="18">
        <f>K17*(1-Assumptions!$C36)</f>
        <v>288597.7753</v>
      </c>
      <c r="L40" s="18">
        <f>L17*(1-Assumptions!$C36)</f>
        <v>297313.4281</v>
      </c>
      <c r="M40" s="18">
        <f>M17*(1-Assumptions!$C36)</f>
        <v>306292.2937</v>
      </c>
    </row>
    <row r="41">
      <c r="A41" s="14" t="s">
        <v>41</v>
      </c>
      <c r="B41" s="18">
        <f>B18*(1-Assumptions!$C37)</f>
        <v>211200</v>
      </c>
      <c r="C41" s="18">
        <f>C18*(1-Assumptions!$C37)</f>
        <v>217578.24</v>
      </c>
      <c r="D41" s="18">
        <f>D18*(1-Assumptions!$C37)</f>
        <v>224149.1028</v>
      </c>
      <c r="E41" s="18">
        <f>E18*(1-Assumptions!$C37)</f>
        <v>230918.4058</v>
      </c>
      <c r="F41" s="18">
        <f>F18*(1-Assumptions!$C37)</f>
        <v>237892.1416</v>
      </c>
      <c r="G41" s="18">
        <f>G18*(1-Assumptions!$C37)</f>
        <v>245076.4843</v>
      </c>
      <c r="H41" s="18">
        <f>H18*(1-Assumptions!$C37)</f>
        <v>252477.7941</v>
      </c>
      <c r="I41" s="18">
        <f>I18*(1-Assumptions!$C37)</f>
        <v>260102.6235</v>
      </c>
      <c r="J41" s="18">
        <f>J18*(1-Assumptions!$C37)</f>
        <v>267957.7227</v>
      </c>
      <c r="K41" s="18">
        <f>K18*(1-Assumptions!$C37)</f>
        <v>276050.0459</v>
      </c>
      <c r="L41" s="18">
        <f>L18*(1-Assumptions!$C37)</f>
        <v>284386.7573</v>
      </c>
      <c r="M41" s="18">
        <f>M18*(1-Assumptions!$C37)</f>
        <v>292975.2374</v>
      </c>
    </row>
    <row r="42">
      <c r="A42" s="14" t="s">
        <v>42</v>
      </c>
      <c r="B42" s="18">
        <f>B19*(1-Assumptions!$C38)</f>
        <v>371200</v>
      </c>
      <c r="C42" s="18">
        <f>C19*(1-Assumptions!$C38)</f>
        <v>382410.24</v>
      </c>
      <c r="D42" s="18">
        <f>D19*(1-Assumptions!$C38)</f>
        <v>393959.0292</v>
      </c>
      <c r="E42" s="18">
        <f>E19*(1-Assumptions!$C38)</f>
        <v>405856.5919</v>
      </c>
      <c r="F42" s="18">
        <f>F19*(1-Assumptions!$C38)</f>
        <v>418113.461</v>
      </c>
      <c r="G42" s="18">
        <f>G19*(1-Assumptions!$C38)</f>
        <v>430740.4875</v>
      </c>
      <c r="H42" s="18">
        <f>H19*(1-Assumptions!$C38)</f>
        <v>443748.8503</v>
      </c>
      <c r="I42" s="18">
        <f>I19*(1-Assumptions!$C38)</f>
        <v>457150.0655</v>
      </c>
      <c r="J42" s="18">
        <f>J19*(1-Assumptions!$C38)</f>
        <v>470955.9975</v>
      </c>
      <c r="K42" s="18">
        <f>K19*(1-Assumptions!$C38)</f>
        <v>485178.8686</v>
      </c>
      <c r="L42" s="18">
        <f>L19*(1-Assumptions!$C38)</f>
        <v>499831.2705</v>
      </c>
      <c r="M42" s="18">
        <f>M19*(1-Assumptions!$C38)</f>
        <v>514926.1748</v>
      </c>
    </row>
    <row r="43">
      <c r="A43" s="14" t="s">
        <v>43</v>
      </c>
      <c r="B43" s="18">
        <f>B20*(1-Assumptions!$C39)</f>
        <v>0</v>
      </c>
      <c r="C43" s="18">
        <f>C20*(1-Assumptions!$C39)</f>
        <v>0</v>
      </c>
      <c r="D43" s="18">
        <f>D20*(1-Assumptions!$C39)</f>
        <v>0</v>
      </c>
      <c r="E43" s="18">
        <f>E20*(1-Assumptions!$C39)</f>
        <v>0</v>
      </c>
      <c r="F43" s="18">
        <f>F20*(1-Assumptions!$C39)</f>
        <v>0</v>
      </c>
      <c r="G43" s="18">
        <f>G20*(1-Assumptions!$C39)</f>
        <v>0</v>
      </c>
      <c r="H43" s="18">
        <f>H20*(1-Assumptions!$C39)</f>
        <v>0</v>
      </c>
      <c r="I43" s="18">
        <f>I20*(1-Assumptions!$C39)</f>
        <v>0</v>
      </c>
      <c r="J43" s="18">
        <f>J20*(1-Assumptions!$C39)</f>
        <v>0</v>
      </c>
      <c r="K43" s="18">
        <f>K20*(1-Assumptions!$C39)</f>
        <v>0</v>
      </c>
      <c r="L43" s="18">
        <f>L20*(1-Assumptions!$C39)</f>
        <v>0</v>
      </c>
      <c r="M43" s="18">
        <f>M20*(1-Assumptions!$C39)</f>
        <v>0</v>
      </c>
    </row>
    <row r="44">
      <c r="A44" s="14" t="s">
        <v>66</v>
      </c>
      <c r="B44" s="18">
        <f>B21*(1-Assumptions!$C40)</f>
        <v>214400</v>
      </c>
      <c r="C44" s="18">
        <f>C21*(1-Assumptions!$C40)</f>
        <v>220874.88</v>
      </c>
      <c r="D44" s="18">
        <f>D21*(1-Assumptions!$C40)</f>
        <v>227545.3014</v>
      </c>
      <c r="E44" s="18">
        <f>E21*(1-Assumptions!$C40)</f>
        <v>234417.1695</v>
      </c>
      <c r="F44" s="18">
        <f>F21*(1-Assumptions!$C40)</f>
        <v>241496.568</v>
      </c>
      <c r="G44" s="18">
        <f>G21*(1-Assumptions!$C40)</f>
        <v>248789.7643</v>
      </c>
      <c r="H44" s="18">
        <f>H21*(1-Assumptions!$C40)</f>
        <v>256303.2152</v>
      </c>
      <c r="I44" s="18">
        <f>I21*(1-Assumptions!$C40)</f>
        <v>264043.5723</v>
      </c>
      <c r="J44" s="18">
        <f>J21*(1-Assumptions!$C40)</f>
        <v>272017.6882</v>
      </c>
      <c r="K44" s="18">
        <f>K21*(1-Assumptions!$C40)</f>
        <v>280232.6224</v>
      </c>
      <c r="L44" s="18">
        <f>L21*(1-Assumptions!$C40)</f>
        <v>288695.6476</v>
      </c>
      <c r="M44" s="18">
        <f>M21*(1-Assumptions!$C40)</f>
        <v>297414.2562</v>
      </c>
    </row>
    <row r="45">
      <c r="A45" s="14" t="s">
        <v>71</v>
      </c>
      <c r="B45" s="18">
        <f t="shared" ref="B45:M45" si="3">SUM(B40:B44)</f>
        <v>1017600</v>
      </c>
      <c r="C45" s="18">
        <f t="shared" si="3"/>
        <v>1048331.52</v>
      </c>
      <c r="D45" s="18">
        <f t="shared" si="3"/>
        <v>1079991.132</v>
      </c>
      <c r="E45" s="18">
        <f t="shared" si="3"/>
        <v>1112606.864</v>
      </c>
      <c r="F45" s="18">
        <f t="shared" si="3"/>
        <v>1146207.591</v>
      </c>
      <c r="G45" s="18">
        <f t="shared" si="3"/>
        <v>1180823.061</v>
      </c>
      <c r="H45" s="18">
        <f t="shared" si="3"/>
        <v>1216483.917</v>
      </c>
      <c r="I45" s="18">
        <f t="shared" si="3"/>
        <v>1253221.731</v>
      </c>
      <c r="J45" s="18">
        <f t="shared" si="3"/>
        <v>1291069.028</v>
      </c>
      <c r="K45" s="18">
        <f t="shared" si="3"/>
        <v>1330059.312</v>
      </c>
      <c r="L45" s="18">
        <f t="shared" si="3"/>
        <v>1370227.104</v>
      </c>
      <c r="M45" s="18">
        <f t="shared" si="3"/>
        <v>1411607.962</v>
      </c>
    </row>
    <row r="47">
      <c r="A47" s="14" t="s">
        <v>28</v>
      </c>
    </row>
    <row r="48">
      <c r="A48" s="14" t="s">
        <v>40</v>
      </c>
      <c r="B48" s="18">
        <f>B24*(1-Assumptions!$D36)</f>
        <v>65280</v>
      </c>
      <c r="C48" s="18">
        <f>C24*(1-Assumptions!$D36)</f>
        <v>68246.976</v>
      </c>
      <c r="D48" s="18">
        <f>D24*(1-Assumptions!$D36)</f>
        <v>71348.80106</v>
      </c>
      <c r="E48" s="18">
        <f>E24*(1-Assumptions!$D36)</f>
        <v>74591.60407</v>
      </c>
      <c r="F48" s="18">
        <f>F24*(1-Assumptions!$D36)</f>
        <v>77981.79247</v>
      </c>
      <c r="G48" s="18">
        <f>G24*(1-Assumptions!$D36)</f>
        <v>81526.06494</v>
      </c>
      <c r="H48" s="18">
        <f>H24*(1-Assumptions!$D36)</f>
        <v>85231.42459</v>
      </c>
      <c r="I48" s="18">
        <f>I24*(1-Assumptions!$D36)</f>
        <v>89105.19284</v>
      </c>
      <c r="J48" s="18">
        <f>J24*(1-Assumptions!$D36)</f>
        <v>93155.02385</v>
      </c>
      <c r="K48" s="18">
        <f>K24*(1-Assumptions!$D36)</f>
        <v>97388.91969</v>
      </c>
      <c r="L48" s="18">
        <f>L24*(1-Assumptions!$D36)</f>
        <v>101815.2461</v>
      </c>
      <c r="M48" s="18">
        <f>M24*(1-Assumptions!$D36)</f>
        <v>106442.749</v>
      </c>
    </row>
    <row r="49">
      <c r="A49" s="14" t="s">
        <v>41</v>
      </c>
      <c r="B49" s="18">
        <f>B25*(1-Assumptions!$D37)</f>
        <v>92160</v>
      </c>
      <c r="C49" s="18">
        <f>C25*(1-Assumptions!$D37)</f>
        <v>96348.672</v>
      </c>
      <c r="D49" s="18">
        <f>D25*(1-Assumptions!$D37)</f>
        <v>100727.7191</v>
      </c>
      <c r="E49" s="18">
        <f>E25*(1-Assumptions!$D37)</f>
        <v>105305.794</v>
      </c>
      <c r="F49" s="18">
        <f>F25*(1-Assumptions!$D37)</f>
        <v>110091.9423</v>
      </c>
      <c r="G49" s="18">
        <f>G25*(1-Assumptions!$D37)</f>
        <v>115095.6211</v>
      </c>
      <c r="H49" s="18">
        <f>H25*(1-Assumptions!$D37)</f>
        <v>120326.7171</v>
      </c>
      <c r="I49" s="18">
        <f>I25*(1-Assumptions!$D37)</f>
        <v>125795.5664</v>
      </c>
      <c r="J49" s="18">
        <f>J25*(1-Assumptions!$D37)</f>
        <v>131512.9749</v>
      </c>
      <c r="K49" s="18">
        <f>K25*(1-Assumptions!$D37)</f>
        <v>137490.2396</v>
      </c>
      <c r="L49" s="18">
        <f>L25*(1-Assumptions!$D37)</f>
        <v>143739.1709</v>
      </c>
      <c r="M49" s="18">
        <f>M25*(1-Assumptions!$D37)</f>
        <v>150272.1163</v>
      </c>
    </row>
    <row r="50">
      <c r="A50" s="14" t="s">
        <v>42</v>
      </c>
      <c r="B50" s="18">
        <f>B26*(1-Assumptions!$D38)</f>
        <v>28800</v>
      </c>
      <c r="C50" s="18">
        <f>C26*(1-Assumptions!$D38)</f>
        <v>30108.96</v>
      </c>
      <c r="D50" s="18">
        <f>D26*(1-Assumptions!$D38)</f>
        <v>31477.41223</v>
      </c>
      <c r="E50" s="18">
        <f>E26*(1-Assumptions!$D38)</f>
        <v>32908.06062</v>
      </c>
      <c r="F50" s="18">
        <f>F26*(1-Assumptions!$D38)</f>
        <v>34403.73197</v>
      </c>
      <c r="G50" s="18">
        <f>G26*(1-Assumptions!$D38)</f>
        <v>35967.38159</v>
      </c>
      <c r="H50" s="18">
        <f>H26*(1-Assumptions!$D38)</f>
        <v>37602.09908</v>
      </c>
      <c r="I50" s="18">
        <f>I26*(1-Assumptions!$D38)</f>
        <v>39311.11449</v>
      </c>
      <c r="J50" s="18">
        <f>J26*(1-Assumptions!$D38)</f>
        <v>41097.80464</v>
      </c>
      <c r="K50" s="18">
        <f>K26*(1-Assumptions!$D38)</f>
        <v>42965.69986</v>
      </c>
      <c r="L50" s="18">
        <f>L26*(1-Assumptions!$D38)</f>
        <v>44918.49092</v>
      </c>
      <c r="M50" s="18">
        <f>M26*(1-Assumptions!$D38)</f>
        <v>46960.03633</v>
      </c>
    </row>
    <row r="51">
      <c r="A51" s="14" t="s">
        <v>43</v>
      </c>
      <c r="B51" s="18">
        <f>B27*(1-Assumptions!$D39)</f>
        <v>33600</v>
      </c>
      <c r="C51" s="18">
        <f>C27*(1-Assumptions!$D39)</f>
        <v>35127.12</v>
      </c>
      <c r="D51" s="18">
        <f>D27*(1-Assumptions!$D39)</f>
        <v>36723.6476</v>
      </c>
      <c r="E51" s="18">
        <f>E27*(1-Assumptions!$D39)</f>
        <v>38392.73739</v>
      </c>
      <c r="F51" s="18">
        <f>F27*(1-Assumptions!$D39)</f>
        <v>40137.6873</v>
      </c>
      <c r="G51" s="18">
        <f>G27*(1-Assumptions!$D39)</f>
        <v>41961.94519</v>
      </c>
      <c r="H51" s="18">
        <f>H27*(1-Assumptions!$D39)</f>
        <v>43869.1156</v>
      </c>
      <c r="I51" s="18">
        <f>I27*(1-Assumptions!$D39)</f>
        <v>45862.9669</v>
      </c>
      <c r="J51" s="18">
        <f>J27*(1-Assumptions!$D39)</f>
        <v>47947.43875</v>
      </c>
      <c r="K51" s="18">
        <f>K27*(1-Assumptions!$D39)</f>
        <v>50126.64984</v>
      </c>
      <c r="L51" s="18">
        <f>L27*(1-Assumptions!$D39)</f>
        <v>52404.90607</v>
      </c>
      <c r="M51" s="18">
        <f>M27*(1-Assumptions!$D39)</f>
        <v>54786.70906</v>
      </c>
    </row>
    <row r="52">
      <c r="A52" s="14" t="s">
        <v>66</v>
      </c>
      <c r="B52" s="18">
        <f>B28*(1-Assumptions!$D40)</f>
        <v>95040</v>
      </c>
      <c r="C52" s="18">
        <f>C28*(1-Assumptions!$D40)</f>
        <v>99359.568</v>
      </c>
      <c r="D52" s="18">
        <f>D28*(1-Assumptions!$D40)</f>
        <v>103875.4604</v>
      </c>
      <c r="E52" s="18">
        <f>E28*(1-Assumptions!$D40)</f>
        <v>108596.6</v>
      </c>
      <c r="F52" s="18">
        <f>F28*(1-Assumptions!$D40)</f>
        <v>113532.3155</v>
      </c>
      <c r="G52" s="18">
        <f>G28*(1-Assumptions!$D40)</f>
        <v>118692.3593</v>
      </c>
      <c r="H52" s="18">
        <f>H28*(1-Assumptions!$D40)</f>
        <v>124086.927</v>
      </c>
      <c r="I52" s="18">
        <f>I28*(1-Assumptions!$D40)</f>
        <v>129726.6778</v>
      </c>
      <c r="J52" s="18">
        <f>J28*(1-Assumptions!$D40)</f>
        <v>135622.7553</v>
      </c>
      <c r="K52" s="18">
        <f>K28*(1-Assumptions!$D40)</f>
        <v>141786.8095</v>
      </c>
      <c r="L52" s="18">
        <f>L28*(1-Assumptions!$D40)</f>
        <v>148231.02</v>
      </c>
      <c r="M52" s="18">
        <f>M28*(1-Assumptions!$D40)</f>
        <v>154968.1199</v>
      </c>
    </row>
    <row r="53">
      <c r="A53" s="14" t="s">
        <v>72</v>
      </c>
      <c r="B53" s="18">
        <f t="shared" ref="B53:M53" si="4">SUM(B48:B52)</f>
        <v>314880</v>
      </c>
      <c r="C53" s="18">
        <f t="shared" si="4"/>
        <v>329191.296</v>
      </c>
      <c r="D53" s="18">
        <f t="shared" si="4"/>
        <v>344153.0404</v>
      </c>
      <c r="E53" s="18">
        <f t="shared" si="4"/>
        <v>359794.7961</v>
      </c>
      <c r="F53" s="18">
        <f t="shared" si="4"/>
        <v>376147.4696</v>
      </c>
      <c r="G53" s="18">
        <f t="shared" si="4"/>
        <v>393243.3721</v>
      </c>
      <c r="H53" s="18">
        <f t="shared" si="4"/>
        <v>411116.2833</v>
      </c>
      <c r="I53" s="18">
        <f t="shared" si="4"/>
        <v>429801.5184</v>
      </c>
      <c r="J53" s="18">
        <f t="shared" si="4"/>
        <v>449335.9974</v>
      </c>
      <c r="K53" s="18">
        <f t="shared" si="4"/>
        <v>469758.3185</v>
      </c>
      <c r="L53" s="18">
        <f t="shared" si="4"/>
        <v>491108.8341</v>
      </c>
      <c r="M53" s="18">
        <f t="shared" si="4"/>
        <v>513429.7306</v>
      </c>
    </row>
    <row r="55">
      <c r="A55" s="14" t="s">
        <v>73</v>
      </c>
      <c r="B55" s="18">
        <f t="shared" ref="B55:M55" si="5">B37+B45+B53</f>
        <v>1803930</v>
      </c>
      <c r="C55" s="18">
        <f t="shared" si="5"/>
        <v>1857258.55</v>
      </c>
      <c r="D55" s="18">
        <f t="shared" si="5"/>
        <v>1912311.262</v>
      </c>
      <c r="E55" s="18">
        <f t="shared" si="5"/>
        <v>1969148.286</v>
      </c>
      <c r="F55" s="18">
        <f t="shared" si="5"/>
        <v>2027832.009</v>
      </c>
      <c r="G55" s="18">
        <f t="shared" si="5"/>
        <v>2088427.138</v>
      </c>
      <c r="H55" s="18">
        <f t="shared" si="5"/>
        <v>2151000.795</v>
      </c>
      <c r="I55" s="18">
        <f t="shared" si="5"/>
        <v>2215622.61</v>
      </c>
      <c r="J55" s="18">
        <f t="shared" si="5"/>
        <v>2282364.819</v>
      </c>
      <c r="K55" s="18">
        <f t="shared" si="5"/>
        <v>2351302.368</v>
      </c>
      <c r="L55" s="18">
        <f t="shared" si="5"/>
        <v>2422513.019</v>
      </c>
      <c r="M55" s="18">
        <f t="shared" si="5"/>
        <v>2496077.461</v>
      </c>
    </row>
    <row r="57">
      <c r="A57" s="14" t="s">
        <v>74</v>
      </c>
    </row>
    <row r="58">
      <c r="A58" s="14" t="s">
        <v>75</v>
      </c>
      <c r="B58" s="18">
        <f>Assumptions!$D43</f>
        <v>80000</v>
      </c>
      <c r="C58" s="18">
        <f>Assumptions!$D43</f>
        <v>80000</v>
      </c>
      <c r="D58" s="18">
        <f>Assumptions!$D43</f>
        <v>80000</v>
      </c>
      <c r="E58" s="18">
        <f>Assumptions!$D43</f>
        <v>80000</v>
      </c>
      <c r="F58" s="18">
        <f>Assumptions!$D43</f>
        <v>80000</v>
      </c>
      <c r="G58" s="18">
        <f>Assumptions!$D43</f>
        <v>80000</v>
      </c>
      <c r="H58" s="18">
        <f>Assumptions!$D43</f>
        <v>80000</v>
      </c>
      <c r="I58" s="18">
        <f>Assumptions!$D43</f>
        <v>80000</v>
      </c>
      <c r="J58" s="18">
        <f>Assumptions!$D43</f>
        <v>80000</v>
      </c>
      <c r="K58" s="18">
        <f>Assumptions!$D43</f>
        <v>80000</v>
      </c>
      <c r="L58" s="18">
        <f>Assumptions!$D43</f>
        <v>80000</v>
      </c>
      <c r="M58" s="18">
        <f>Assumptions!$D43</f>
        <v>80000</v>
      </c>
    </row>
    <row r="59">
      <c r="A59" s="14" t="s">
        <v>48</v>
      </c>
      <c r="B59" s="18">
        <f>Assumptions!$D44</f>
        <v>50000</v>
      </c>
      <c r="C59" s="18">
        <f>Assumptions!$D44</f>
        <v>50000</v>
      </c>
      <c r="D59" s="18">
        <f>Assumptions!$D44</f>
        <v>50000</v>
      </c>
      <c r="E59" s="18">
        <f>Assumptions!$D44</f>
        <v>50000</v>
      </c>
      <c r="F59" s="18">
        <f>Assumptions!$D44</f>
        <v>50000</v>
      </c>
      <c r="G59" s="18">
        <f>Assumptions!$D44</f>
        <v>50000</v>
      </c>
      <c r="H59" s="18">
        <f>Assumptions!$D44</f>
        <v>50000</v>
      </c>
      <c r="I59" s="18">
        <f>Assumptions!$D44</f>
        <v>50000</v>
      </c>
      <c r="J59" s="18">
        <f>Assumptions!$D44</f>
        <v>50000</v>
      </c>
      <c r="K59" s="18">
        <f>Assumptions!$D44</f>
        <v>50000</v>
      </c>
      <c r="L59" s="18">
        <f>Assumptions!$D44</f>
        <v>50000</v>
      </c>
      <c r="M59" s="18">
        <f>Assumptions!$D44</f>
        <v>50000</v>
      </c>
    </row>
    <row r="60">
      <c r="A60" s="14" t="s">
        <v>49</v>
      </c>
      <c r="B60" s="18">
        <f>Assumptions!$D45</f>
        <v>110000</v>
      </c>
      <c r="C60" s="18">
        <f>Assumptions!$D45</f>
        <v>110000</v>
      </c>
      <c r="D60" s="18">
        <f>Assumptions!$D45</f>
        <v>110000</v>
      </c>
      <c r="E60" s="18">
        <f>Assumptions!$D45</f>
        <v>110000</v>
      </c>
      <c r="F60" s="18">
        <f>Assumptions!$D45</f>
        <v>110000</v>
      </c>
      <c r="G60" s="18">
        <f>Assumptions!$D45</f>
        <v>110000</v>
      </c>
      <c r="H60" s="18">
        <f>Assumptions!$D45</f>
        <v>110000</v>
      </c>
      <c r="I60" s="18">
        <f>Assumptions!$D45</f>
        <v>110000</v>
      </c>
      <c r="J60" s="18">
        <f>Assumptions!$D45</f>
        <v>110000</v>
      </c>
      <c r="K60" s="18">
        <f>Assumptions!$D45</f>
        <v>110000</v>
      </c>
      <c r="L60" s="18">
        <f>Assumptions!$D45</f>
        <v>110000</v>
      </c>
      <c r="M60" s="18">
        <f>Assumptions!$D45</f>
        <v>110000</v>
      </c>
    </row>
    <row r="62">
      <c r="A62" s="14" t="s">
        <v>76</v>
      </c>
      <c r="B62" s="18">
        <f t="shared" ref="B62:M62" si="6">B55+B58+B59+B60</f>
        <v>2043930</v>
      </c>
      <c r="C62" s="18">
        <f t="shared" si="6"/>
        <v>2097258.55</v>
      </c>
      <c r="D62" s="18">
        <f t="shared" si="6"/>
        <v>2152311.262</v>
      </c>
      <c r="E62" s="18">
        <f t="shared" si="6"/>
        <v>2209148.286</v>
      </c>
      <c r="F62" s="18">
        <f t="shared" si="6"/>
        <v>2267832.009</v>
      </c>
      <c r="G62" s="18">
        <f t="shared" si="6"/>
        <v>2328427.138</v>
      </c>
      <c r="H62" s="18">
        <f t="shared" si="6"/>
        <v>2391000.795</v>
      </c>
      <c r="I62" s="18">
        <f t="shared" si="6"/>
        <v>2455622.61</v>
      </c>
      <c r="J62" s="18">
        <f t="shared" si="6"/>
        <v>2522364.819</v>
      </c>
      <c r="K62" s="18">
        <f t="shared" si="6"/>
        <v>2591302.368</v>
      </c>
      <c r="L62" s="18">
        <f t="shared" si="6"/>
        <v>2662513.019</v>
      </c>
      <c r="M62" s="18">
        <f t="shared" si="6"/>
        <v>2736077.461</v>
      </c>
    </row>
    <row r="64">
      <c r="A64" s="14" t="s">
        <v>77</v>
      </c>
      <c r="B64" s="18">
        <f t="shared" ref="B64:M64" si="7">B6-B62</f>
        <v>736070</v>
      </c>
      <c r="C64" s="18">
        <f t="shared" si="7"/>
        <v>765179.9503</v>
      </c>
      <c r="D64" s="18">
        <f t="shared" si="7"/>
        <v>795232.7561</v>
      </c>
      <c r="E64" s="18">
        <f t="shared" si="7"/>
        <v>826261.202</v>
      </c>
      <c r="F64" s="18">
        <f t="shared" si="7"/>
        <v>858299.2835</v>
      </c>
      <c r="G64" s="18">
        <f t="shared" si="7"/>
        <v>891382.2539</v>
      </c>
      <c r="H64" s="18">
        <f t="shared" si="7"/>
        <v>925546.6734</v>
      </c>
      <c r="I64" s="18">
        <f t="shared" si="7"/>
        <v>960830.4597</v>
      </c>
      <c r="J64" s="18">
        <f t="shared" si="7"/>
        <v>997272.9415</v>
      </c>
      <c r="K64" s="18">
        <f t="shared" si="7"/>
        <v>1034914.913</v>
      </c>
      <c r="L64" s="18">
        <f t="shared" si="7"/>
        <v>1073798.693</v>
      </c>
      <c r="M64" s="18">
        <f t="shared" si="7"/>
        <v>1113968.181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s>
  <sheetData>
    <row r="1">
      <c r="B1" s="14" t="s">
        <v>50</v>
      </c>
      <c r="C1" s="14" t="s">
        <v>51</v>
      </c>
      <c r="D1" s="14" t="s">
        <v>52</v>
      </c>
      <c r="E1" s="14" t="s">
        <v>53</v>
      </c>
      <c r="F1" s="14" t="s">
        <v>54</v>
      </c>
      <c r="G1" s="14" t="s">
        <v>55</v>
      </c>
      <c r="H1" s="14" t="s">
        <v>56</v>
      </c>
      <c r="I1" s="14" t="s">
        <v>57</v>
      </c>
      <c r="J1" s="14" t="s">
        <v>58</v>
      </c>
      <c r="K1" s="14" t="s">
        <v>59</v>
      </c>
      <c r="L1" s="14" t="s">
        <v>60</v>
      </c>
      <c r="M1" s="14" t="s">
        <v>61</v>
      </c>
    </row>
    <row r="2">
      <c r="A2" s="14" t="s">
        <v>63</v>
      </c>
    </row>
    <row r="3">
      <c r="A3" s="14" t="s">
        <v>26</v>
      </c>
      <c r="B3" s="18">
        <f>'Calcs-1'!B16*'Calcs-1'!B38</f>
        <v>560000</v>
      </c>
      <c r="C3" s="18">
        <f>'Calcs-1'!C16*'Calcs-1'!C38</f>
        <v>578347</v>
      </c>
      <c r="D3" s="18">
        <f>'Calcs-1'!D16*'Calcs-1'!D38</f>
        <v>597295.0936</v>
      </c>
      <c r="E3" s="18">
        <f>'Calcs-1'!E16*'Calcs-1'!E38</f>
        <v>616863.9741</v>
      </c>
      <c r="F3" s="18">
        <f>'Calcs-1'!F16*'Calcs-1'!F38</f>
        <v>637073.98</v>
      </c>
      <c r="G3" s="18">
        <f>'Calcs-1'!G16*'Calcs-1'!G38</f>
        <v>657946.1163</v>
      </c>
      <c r="H3" s="18">
        <f>'Calcs-1'!H16*'Calcs-1'!H38</f>
        <v>679502.0759</v>
      </c>
      <c r="I3" s="18">
        <f>'Calcs-1'!I16*'Calcs-1'!I38</f>
        <v>701764.2627</v>
      </c>
      <c r="J3" s="18">
        <f>'Calcs-1'!J16*'Calcs-1'!J38</f>
        <v>724755.8144</v>
      </c>
      <c r="K3" s="18">
        <f>'Calcs-1'!K16*'Calcs-1'!K38</f>
        <v>748500.6267</v>
      </c>
      <c r="L3" s="18">
        <f>'Calcs-1'!L16*'Calcs-1'!L38</f>
        <v>773023.3785</v>
      </c>
      <c r="M3" s="18">
        <f>'Calcs-1'!M16*'Calcs-1'!M38</f>
        <v>798349.557</v>
      </c>
    </row>
    <row r="4">
      <c r="A4" s="14" t="s">
        <v>39</v>
      </c>
      <c r="B4" s="18">
        <f>'Calcs-1'!B17*'Calcs-1'!B39</f>
        <v>1320000</v>
      </c>
      <c r="C4" s="18">
        <f>'Calcs-1'!C17*'Calcs-1'!C39</f>
        <v>1363246.5</v>
      </c>
      <c r="D4" s="18">
        <f>'Calcs-1'!D17*'Calcs-1'!D39</f>
        <v>1407909.863</v>
      </c>
      <c r="E4" s="18">
        <f>'Calcs-1'!E17*'Calcs-1'!E39</f>
        <v>1454036.51</v>
      </c>
      <c r="F4" s="18">
        <f>'Calcs-1'!F17*'Calcs-1'!F39</f>
        <v>1501674.382</v>
      </c>
      <c r="G4" s="18">
        <f>'Calcs-1'!G17*'Calcs-1'!G39</f>
        <v>1550872.988</v>
      </c>
      <c r="H4" s="18">
        <f>'Calcs-1'!H17*'Calcs-1'!H39</f>
        <v>1601683.465</v>
      </c>
      <c r="I4" s="18">
        <f>'Calcs-1'!I17*'Calcs-1'!I39</f>
        <v>1654158.619</v>
      </c>
      <c r="J4" s="18">
        <f>'Calcs-1'!J17*'Calcs-1'!J39</f>
        <v>1708352.991</v>
      </c>
      <c r="K4" s="18">
        <f>'Calcs-1'!K17*'Calcs-1'!K39</f>
        <v>1764322.906</v>
      </c>
      <c r="L4" s="18">
        <f>'Calcs-1'!L17*'Calcs-1'!L39</f>
        <v>1822126.535</v>
      </c>
      <c r="M4" s="18">
        <f>'Calcs-1'!M17*'Calcs-1'!M39</f>
        <v>1881823.956</v>
      </c>
    </row>
    <row r="5">
      <c r="A5" s="14" t="s">
        <v>28</v>
      </c>
      <c r="B5" s="18">
        <f>'Calcs-1'!B18*'Calcs-1'!B40</f>
        <v>350000</v>
      </c>
      <c r="C5" s="18">
        <f>'Calcs-1'!C18*'Calcs-1'!C40</f>
        <v>367718.75</v>
      </c>
      <c r="D5" s="18">
        <f>'Calcs-1'!D18*'Calcs-1'!D40</f>
        <v>386334.5117</v>
      </c>
      <c r="E5" s="18">
        <f>'Calcs-1'!E18*'Calcs-1'!E40</f>
        <v>405892.6964</v>
      </c>
      <c r="F5" s="18">
        <f>'Calcs-1'!F18*'Calcs-1'!F40</f>
        <v>426441.0141</v>
      </c>
      <c r="G5" s="18">
        <f>'Calcs-1'!G18*'Calcs-1'!G40</f>
        <v>448029.5905</v>
      </c>
      <c r="H5" s="18">
        <f>'Calcs-1'!H18*'Calcs-1'!H40</f>
        <v>470711.0885</v>
      </c>
      <c r="I5" s="18">
        <f>'Calcs-1'!I18*'Calcs-1'!I40</f>
        <v>494540.8373</v>
      </c>
      <c r="J5" s="18">
        <f>'Calcs-1'!J18*'Calcs-1'!J40</f>
        <v>519576.9672</v>
      </c>
      <c r="K5" s="18">
        <f>'Calcs-1'!K18*'Calcs-1'!K40</f>
        <v>545880.5512</v>
      </c>
      <c r="L5" s="18">
        <f>'Calcs-1'!L18*'Calcs-1'!L40</f>
        <v>573515.7541</v>
      </c>
      <c r="M5" s="18">
        <f>'Calcs-1'!M18*'Calcs-1'!M40</f>
        <v>602549.9892</v>
      </c>
    </row>
    <row r="6">
      <c r="A6" s="14" t="s">
        <v>64</v>
      </c>
      <c r="B6" s="18">
        <f t="shared" ref="B6:M6" si="1">SUM(B3:B5)</f>
        <v>2230000</v>
      </c>
      <c r="C6" s="18">
        <f t="shared" si="1"/>
        <v>2309312.25</v>
      </c>
      <c r="D6" s="18">
        <f t="shared" si="1"/>
        <v>2391539.469</v>
      </c>
      <c r="E6" s="18">
        <f t="shared" si="1"/>
        <v>2476793.181</v>
      </c>
      <c r="F6" s="18">
        <f t="shared" si="1"/>
        <v>2565189.376</v>
      </c>
      <c r="G6" s="18">
        <f t="shared" si="1"/>
        <v>2656848.695</v>
      </c>
      <c r="H6" s="18">
        <f t="shared" si="1"/>
        <v>2751896.629</v>
      </c>
      <c r="I6" s="18">
        <f t="shared" si="1"/>
        <v>2850463.719</v>
      </c>
      <c r="J6" s="18">
        <f t="shared" si="1"/>
        <v>2952685.773</v>
      </c>
      <c r="K6" s="18">
        <f t="shared" si="1"/>
        <v>3058704.084</v>
      </c>
      <c r="L6" s="18">
        <f t="shared" si="1"/>
        <v>3168665.668</v>
      </c>
      <c r="M6" s="18">
        <f t="shared" si="1"/>
        <v>3282723.502</v>
      </c>
    </row>
    <row r="8">
      <c r="A8" s="14" t="s">
        <v>65</v>
      </c>
    </row>
    <row r="9">
      <c r="A9" s="14" t="s">
        <v>26</v>
      </c>
    </row>
    <row r="10">
      <c r="A10" s="14" t="s">
        <v>40</v>
      </c>
      <c r="B10" s="18">
        <f>B$3*Assumptions!$B29</f>
        <v>168000</v>
      </c>
      <c r="C10" s="18">
        <f>C$3*Assumptions!$B29</f>
        <v>173504.1</v>
      </c>
      <c r="D10" s="18">
        <f>D$3*Assumptions!$B29</f>
        <v>179188.5281</v>
      </c>
      <c r="E10" s="18">
        <f>E$3*Assumptions!$B29</f>
        <v>185059.1922</v>
      </c>
      <c r="F10" s="18">
        <f>F$3*Assumptions!$B29</f>
        <v>191122.194</v>
      </c>
      <c r="G10" s="18">
        <f>G$3*Assumptions!$B29</f>
        <v>197383.8349</v>
      </c>
      <c r="H10" s="18">
        <f>H$3*Assumptions!$B29</f>
        <v>203850.6228</v>
      </c>
      <c r="I10" s="18">
        <f>I$3*Assumptions!$B29</f>
        <v>210529.2788</v>
      </c>
      <c r="J10" s="18">
        <f>J$3*Assumptions!$B29</f>
        <v>217426.7443</v>
      </c>
      <c r="K10" s="18">
        <f>K$3*Assumptions!$B29</f>
        <v>224550.188</v>
      </c>
      <c r="L10" s="18">
        <f>L$3*Assumptions!$B29</f>
        <v>231907.0136</v>
      </c>
      <c r="M10" s="18">
        <f>M$3*Assumptions!$B29</f>
        <v>239504.8671</v>
      </c>
    </row>
    <row r="11">
      <c r="A11" s="14" t="s">
        <v>41</v>
      </c>
      <c r="B11" s="18">
        <f>B$3*Assumptions!$B30</f>
        <v>84000</v>
      </c>
      <c r="C11" s="18">
        <f>C$3*Assumptions!$B30</f>
        <v>86752.05</v>
      </c>
      <c r="D11" s="18">
        <f>D$3*Assumptions!$B30</f>
        <v>89594.26404</v>
      </c>
      <c r="E11" s="18">
        <f>E$3*Assumptions!$B30</f>
        <v>92529.59611</v>
      </c>
      <c r="F11" s="18">
        <f>F$3*Assumptions!$B30</f>
        <v>95561.09701</v>
      </c>
      <c r="G11" s="18">
        <f>G$3*Assumptions!$B30</f>
        <v>98691.91745</v>
      </c>
      <c r="H11" s="18">
        <f>H$3*Assumptions!$B30</f>
        <v>101925.3114</v>
      </c>
      <c r="I11" s="18">
        <f>I$3*Assumptions!$B30</f>
        <v>105264.6394</v>
      </c>
      <c r="J11" s="18">
        <f>J$3*Assumptions!$B30</f>
        <v>108713.3722</v>
      </c>
      <c r="K11" s="18">
        <f>K$3*Assumptions!$B30</f>
        <v>112275.094</v>
      </c>
      <c r="L11" s="18">
        <f>L$3*Assumptions!$B30</f>
        <v>115953.5068</v>
      </c>
      <c r="M11" s="18">
        <f>M$3*Assumptions!$B30</f>
        <v>119752.4335</v>
      </c>
    </row>
    <row r="12">
      <c r="A12" s="14" t="s">
        <v>42</v>
      </c>
      <c r="B12" s="18">
        <f>B$3*Assumptions!$B31</f>
        <v>56000</v>
      </c>
      <c r="C12" s="18">
        <f>C$3*Assumptions!$B31</f>
        <v>57834.7</v>
      </c>
      <c r="D12" s="18">
        <f>D$3*Assumptions!$B31</f>
        <v>59729.50936</v>
      </c>
      <c r="E12" s="18">
        <f>E$3*Assumptions!$B31</f>
        <v>61686.39741</v>
      </c>
      <c r="F12" s="18">
        <f>F$3*Assumptions!$B31</f>
        <v>63707.398</v>
      </c>
      <c r="G12" s="18">
        <f>G$3*Assumptions!$B31</f>
        <v>65794.61163</v>
      </c>
      <c r="H12" s="18">
        <f>H$3*Assumptions!$B31</f>
        <v>67950.20759</v>
      </c>
      <c r="I12" s="18">
        <f>I$3*Assumptions!$B31</f>
        <v>70176.42627</v>
      </c>
      <c r="J12" s="18">
        <f>J$3*Assumptions!$B31</f>
        <v>72475.58144</v>
      </c>
      <c r="K12" s="18">
        <f>K$3*Assumptions!$B31</f>
        <v>74850.06267</v>
      </c>
      <c r="L12" s="18">
        <f>L$3*Assumptions!$B31</f>
        <v>77302.33785</v>
      </c>
      <c r="M12" s="18">
        <f>M$3*Assumptions!$B31</f>
        <v>79834.9557</v>
      </c>
    </row>
    <row r="13">
      <c r="A13" s="14" t="s">
        <v>43</v>
      </c>
      <c r="B13" s="18">
        <f>B$3*Assumptions!$B32</f>
        <v>112000</v>
      </c>
      <c r="C13" s="18">
        <f>C$3*Assumptions!$B32</f>
        <v>115669.4</v>
      </c>
      <c r="D13" s="18">
        <f>D$3*Assumptions!$B32</f>
        <v>119459.0187</v>
      </c>
      <c r="E13" s="18">
        <f>E$3*Assumptions!$B32</f>
        <v>123372.7948</v>
      </c>
      <c r="F13" s="18">
        <f>F$3*Assumptions!$B32</f>
        <v>127414.796</v>
      </c>
      <c r="G13" s="18">
        <f>G$3*Assumptions!$B32</f>
        <v>131589.2233</v>
      </c>
      <c r="H13" s="18">
        <f>H$3*Assumptions!$B32</f>
        <v>135900.4152</v>
      </c>
      <c r="I13" s="18">
        <f>I$3*Assumptions!$B32</f>
        <v>140352.8525</v>
      </c>
      <c r="J13" s="18">
        <f>J$3*Assumptions!$B32</f>
        <v>144951.1629</v>
      </c>
      <c r="K13" s="18">
        <f>K$3*Assumptions!$B32</f>
        <v>149700.1253</v>
      </c>
      <c r="L13" s="18">
        <f>L$3*Assumptions!$B32</f>
        <v>154604.6757</v>
      </c>
      <c r="M13" s="18">
        <f>M$3*Assumptions!$B32</f>
        <v>159669.9114</v>
      </c>
    </row>
    <row r="14">
      <c r="A14" s="14" t="s">
        <v>66</v>
      </c>
      <c r="B14" s="18">
        <f>B$3*Assumptions!$B33</f>
        <v>140000</v>
      </c>
      <c r="C14" s="18">
        <f>C$3*Assumptions!$B33</f>
        <v>144586.75</v>
      </c>
      <c r="D14" s="18">
        <f>D$3*Assumptions!$B33</f>
        <v>149323.7734</v>
      </c>
      <c r="E14" s="18">
        <f>E$3*Assumptions!$B33</f>
        <v>154215.9935</v>
      </c>
      <c r="F14" s="18">
        <f>F$3*Assumptions!$B33</f>
        <v>159268.495</v>
      </c>
      <c r="G14" s="18">
        <f>G$3*Assumptions!$B33</f>
        <v>164486.5291</v>
      </c>
      <c r="H14" s="18">
        <f>H$3*Assumptions!$B33</f>
        <v>169875.519</v>
      </c>
      <c r="I14" s="18">
        <f>I$3*Assumptions!$B33</f>
        <v>175441.0657</v>
      </c>
      <c r="J14" s="18">
        <f>J$3*Assumptions!$B33</f>
        <v>181188.9536</v>
      </c>
      <c r="K14" s="18">
        <f>K$3*Assumptions!$B33</f>
        <v>187125.1567</v>
      </c>
      <c r="L14" s="18">
        <f>L$3*Assumptions!$B33</f>
        <v>193255.8446</v>
      </c>
      <c r="M14" s="18">
        <f>M$3*Assumptions!$B33</f>
        <v>199587.3892</v>
      </c>
    </row>
    <row r="16">
      <c r="A16" s="14" t="s">
        <v>67</v>
      </c>
    </row>
    <row r="17">
      <c r="A17" s="14" t="s">
        <v>40</v>
      </c>
      <c r="B17" s="18">
        <f>B$4*Assumptions!$C29</f>
        <v>264000</v>
      </c>
      <c r="C17" s="18">
        <f>C$4*Assumptions!$C29</f>
        <v>272649.3</v>
      </c>
      <c r="D17" s="18">
        <f>D$4*Assumptions!$C29</f>
        <v>281581.9727</v>
      </c>
      <c r="E17" s="18">
        <f>E$4*Assumptions!$C29</f>
        <v>290807.3021</v>
      </c>
      <c r="F17" s="18">
        <f>F$4*Assumptions!$C29</f>
        <v>300334.8763</v>
      </c>
      <c r="G17" s="18">
        <f>G$4*Assumptions!$C29</f>
        <v>310174.5977</v>
      </c>
      <c r="H17" s="18">
        <f>H$4*Assumptions!$C29</f>
        <v>320336.6929</v>
      </c>
      <c r="I17" s="18">
        <f>I$4*Assumptions!$C29</f>
        <v>330831.7239</v>
      </c>
      <c r="J17" s="18">
        <f>J$4*Assumptions!$C29</f>
        <v>341670.5982</v>
      </c>
      <c r="K17" s="18">
        <f>K$4*Assumptions!$C29</f>
        <v>352864.5812</v>
      </c>
      <c r="L17" s="18">
        <f>L$4*Assumptions!$C29</f>
        <v>364425.307</v>
      </c>
      <c r="M17" s="18">
        <f>M$4*Assumptions!$C29</f>
        <v>376364.7911</v>
      </c>
    </row>
    <row r="18">
      <c r="A18" s="14" t="s">
        <v>41</v>
      </c>
      <c r="B18" s="18">
        <f>B$4*Assumptions!$C30</f>
        <v>264000</v>
      </c>
      <c r="C18" s="18">
        <f>C$4*Assumptions!$C30</f>
        <v>272649.3</v>
      </c>
      <c r="D18" s="18">
        <f>D$4*Assumptions!$C30</f>
        <v>281581.9727</v>
      </c>
      <c r="E18" s="18">
        <f>E$4*Assumptions!$C30</f>
        <v>290807.3021</v>
      </c>
      <c r="F18" s="18">
        <f>F$4*Assumptions!$C30</f>
        <v>300334.8763</v>
      </c>
      <c r="G18" s="18">
        <f>G$4*Assumptions!$C30</f>
        <v>310174.5977</v>
      </c>
      <c r="H18" s="18">
        <f>H$4*Assumptions!$C30</f>
        <v>320336.6929</v>
      </c>
      <c r="I18" s="18">
        <f>I$4*Assumptions!$C30</f>
        <v>330831.7239</v>
      </c>
      <c r="J18" s="18">
        <f>J$4*Assumptions!$C30</f>
        <v>341670.5982</v>
      </c>
      <c r="K18" s="18">
        <f>K$4*Assumptions!$C30</f>
        <v>352864.5812</v>
      </c>
      <c r="L18" s="18">
        <f>L$4*Assumptions!$C30</f>
        <v>364425.307</v>
      </c>
      <c r="M18" s="18">
        <f>M$4*Assumptions!$C30</f>
        <v>376364.7911</v>
      </c>
    </row>
    <row r="19">
      <c r="A19" s="14" t="s">
        <v>42</v>
      </c>
      <c r="B19" s="18">
        <f>B$4*Assumptions!$C31</f>
        <v>528000</v>
      </c>
      <c r="C19" s="18">
        <f>C$4*Assumptions!$C31</f>
        <v>545298.6</v>
      </c>
      <c r="D19" s="18">
        <f>D$4*Assumptions!$C31</f>
        <v>563163.9454</v>
      </c>
      <c r="E19" s="18">
        <f>E$4*Assumptions!$C31</f>
        <v>581614.6041</v>
      </c>
      <c r="F19" s="18">
        <f>F$4*Assumptions!$C31</f>
        <v>600669.7526</v>
      </c>
      <c r="G19" s="18">
        <f>G$4*Assumptions!$C31</f>
        <v>620349.1954</v>
      </c>
      <c r="H19" s="18">
        <f>H$4*Assumptions!$C31</f>
        <v>640673.3859</v>
      </c>
      <c r="I19" s="18">
        <f>I$4*Assumptions!$C31</f>
        <v>661663.4477</v>
      </c>
      <c r="J19" s="18">
        <f>J$4*Assumptions!$C31</f>
        <v>683341.1964</v>
      </c>
      <c r="K19" s="18">
        <f>K$4*Assumptions!$C31</f>
        <v>705729.1624</v>
      </c>
      <c r="L19" s="18">
        <f>L$4*Assumptions!$C31</f>
        <v>728850.614</v>
      </c>
      <c r="M19" s="18">
        <f>M$4*Assumptions!$C31</f>
        <v>752729.5823</v>
      </c>
    </row>
    <row r="20">
      <c r="A20" s="14" t="s">
        <v>43</v>
      </c>
      <c r="B20" s="18">
        <f>B$4*Assumptions!$C32</f>
        <v>0</v>
      </c>
      <c r="C20" s="18">
        <f>C$4*Assumptions!$C32</f>
        <v>0</v>
      </c>
      <c r="D20" s="18">
        <f>D$4*Assumptions!$C32</f>
        <v>0</v>
      </c>
      <c r="E20" s="18">
        <f>E$4*Assumptions!$C32</f>
        <v>0</v>
      </c>
      <c r="F20" s="18">
        <f>F$4*Assumptions!$C32</f>
        <v>0</v>
      </c>
      <c r="G20" s="18">
        <f>G$4*Assumptions!$C32</f>
        <v>0</v>
      </c>
      <c r="H20" s="18">
        <f>H$4*Assumptions!$C32</f>
        <v>0</v>
      </c>
      <c r="I20" s="18">
        <f>I$4*Assumptions!$C32</f>
        <v>0</v>
      </c>
      <c r="J20" s="18">
        <f>J$4*Assumptions!$C32</f>
        <v>0</v>
      </c>
      <c r="K20" s="18">
        <f>K$4*Assumptions!$C32</f>
        <v>0</v>
      </c>
      <c r="L20" s="18">
        <f>L$4*Assumptions!$C32</f>
        <v>0</v>
      </c>
      <c r="M20" s="18">
        <f>M$4*Assumptions!$C32</f>
        <v>0</v>
      </c>
    </row>
    <row r="21">
      <c r="A21" s="14" t="s">
        <v>66</v>
      </c>
      <c r="B21" s="18">
        <f>B$4*Assumptions!$C33</f>
        <v>264000</v>
      </c>
      <c r="C21" s="18">
        <f>C$4*Assumptions!$C33</f>
        <v>272649.3</v>
      </c>
      <c r="D21" s="18">
        <f>D$4*Assumptions!$C33</f>
        <v>281581.9727</v>
      </c>
      <c r="E21" s="18">
        <f>E$4*Assumptions!$C33</f>
        <v>290807.3021</v>
      </c>
      <c r="F21" s="18">
        <f>F$4*Assumptions!$C33</f>
        <v>300334.8763</v>
      </c>
      <c r="G21" s="18">
        <f>G$4*Assumptions!$C33</f>
        <v>310174.5977</v>
      </c>
      <c r="H21" s="18">
        <f>H$4*Assumptions!$C33</f>
        <v>320336.6929</v>
      </c>
      <c r="I21" s="18">
        <f>I$4*Assumptions!$C33</f>
        <v>330831.7239</v>
      </c>
      <c r="J21" s="18">
        <f>J$4*Assumptions!$C33</f>
        <v>341670.5982</v>
      </c>
      <c r="K21" s="18">
        <f>K$4*Assumptions!$C33</f>
        <v>352864.5812</v>
      </c>
      <c r="L21" s="18">
        <f>L$4*Assumptions!$C33</f>
        <v>364425.307</v>
      </c>
      <c r="M21" s="18">
        <f>M$4*Assumptions!$C33</f>
        <v>376364.7911</v>
      </c>
    </row>
    <row r="23">
      <c r="A23" s="14" t="s">
        <v>68</v>
      </c>
    </row>
    <row r="24">
      <c r="A24" s="14" t="s">
        <v>40</v>
      </c>
      <c r="B24" s="18">
        <f>B$5*Assumptions!$D29</f>
        <v>70000</v>
      </c>
      <c r="C24" s="18">
        <f>C$5*Assumptions!$D29</f>
        <v>73543.75</v>
      </c>
      <c r="D24" s="18">
        <f>D$5*Assumptions!$D29</f>
        <v>77266.90234</v>
      </c>
      <c r="E24" s="18">
        <f>E$5*Assumptions!$D29</f>
        <v>81178.53927</v>
      </c>
      <c r="F24" s="18">
        <f>F$5*Assumptions!$D29</f>
        <v>85288.20283</v>
      </c>
      <c r="G24" s="18">
        <f>G$5*Assumptions!$D29</f>
        <v>89605.91809</v>
      </c>
      <c r="H24" s="18">
        <f>H$5*Assumptions!$D29</f>
        <v>94142.2177</v>
      </c>
      <c r="I24" s="18">
        <f>I$5*Assumptions!$D29</f>
        <v>98908.16747</v>
      </c>
      <c r="J24" s="18">
        <f>J$5*Assumptions!$D29</f>
        <v>103915.3934</v>
      </c>
      <c r="K24" s="18">
        <f>K$5*Assumptions!$D29</f>
        <v>109176.1102</v>
      </c>
      <c r="L24" s="18">
        <f>L$5*Assumptions!$D29</f>
        <v>114703.1508</v>
      </c>
      <c r="M24" s="18">
        <f>M$5*Assumptions!$D29</f>
        <v>120509.9978</v>
      </c>
    </row>
    <row r="25">
      <c r="A25" s="14" t="s">
        <v>41</v>
      </c>
      <c r="B25" s="18">
        <f>B$5*Assumptions!$D30</f>
        <v>105000</v>
      </c>
      <c r="C25" s="18">
        <f>C$5*Assumptions!$D30</f>
        <v>110315.625</v>
      </c>
      <c r="D25" s="18">
        <f>D$5*Assumptions!$D30</f>
        <v>115900.3535</v>
      </c>
      <c r="E25" s="18">
        <f>E$5*Assumptions!$D30</f>
        <v>121767.8089</v>
      </c>
      <c r="F25" s="18">
        <f>F$5*Assumptions!$D30</f>
        <v>127932.3042</v>
      </c>
      <c r="G25" s="18">
        <f>G$5*Assumptions!$D30</f>
        <v>134408.8771</v>
      </c>
      <c r="H25" s="18">
        <f>H$5*Assumptions!$D30</f>
        <v>141213.3265</v>
      </c>
      <c r="I25" s="18">
        <f>I$5*Assumptions!$D30</f>
        <v>148362.2512</v>
      </c>
      <c r="J25" s="18">
        <f>J$5*Assumptions!$D30</f>
        <v>155873.0902</v>
      </c>
      <c r="K25" s="18">
        <f>K$5*Assumptions!$D30</f>
        <v>163764.1654</v>
      </c>
      <c r="L25" s="18">
        <f>L$5*Assumptions!$D30</f>
        <v>172054.7262</v>
      </c>
      <c r="M25" s="18">
        <f>M$5*Assumptions!$D30</f>
        <v>180764.9967</v>
      </c>
    </row>
    <row r="26">
      <c r="A26" s="14" t="s">
        <v>42</v>
      </c>
      <c r="B26" s="18">
        <f>B$5*Assumptions!$D31</f>
        <v>35000</v>
      </c>
      <c r="C26" s="18">
        <f>C$5*Assumptions!$D31</f>
        <v>36771.875</v>
      </c>
      <c r="D26" s="18">
        <f>D$5*Assumptions!$D31</f>
        <v>38633.45117</v>
      </c>
      <c r="E26" s="18">
        <f>E$5*Assumptions!$D31</f>
        <v>40589.26964</v>
      </c>
      <c r="F26" s="18">
        <f>F$5*Assumptions!$D31</f>
        <v>42644.10141</v>
      </c>
      <c r="G26" s="18">
        <f>G$5*Assumptions!$D31</f>
        <v>44802.95905</v>
      </c>
      <c r="H26" s="18">
        <f>H$5*Assumptions!$D31</f>
        <v>47071.10885</v>
      </c>
      <c r="I26" s="18">
        <f>I$5*Assumptions!$D31</f>
        <v>49454.08373</v>
      </c>
      <c r="J26" s="18">
        <f>J$5*Assumptions!$D31</f>
        <v>51957.69672</v>
      </c>
      <c r="K26" s="18">
        <f>K$5*Assumptions!$D31</f>
        <v>54588.05512</v>
      </c>
      <c r="L26" s="18">
        <f>L$5*Assumptions!$D31</f>
        <v>57351.57541</v>
      </c>
      <c r="M26" s="18">
        <f>M$5*Assumptions!$D31</f>
        <v>60254.99892</v>
      </c>
    </row>
    <row r="27">
      <c r="A27" s="14" t="s">
        <v>43</v>
      </c>
      <c r="B27" s="18">
        <f>B$5*Assumptions!$D32</f>
        <v>35000</v>
      </c>
      <c r="C27" s="18">
        <f>C$5*Assumptions!$D32</f>
        <v>36771.875</v>
      </c>
      <c r="D27" s="18">
        <f>D$5*Assumptions!$D32</f>
        <v>38633.45117</v>
      </c>
      <c r="E27" s="18">
        <f>E$5*Assumptions!$D32</f>
        <v>40589.26964</v>
      </c>
      <c r="F27" s="18">
        <f>F$5*Assumptions!$D32</f>
        <v>42644.10141</v>
      </c>
      <c r="G27" s="18">
        <f>G$5*Assumptions!$D32</f>
        <v>44802.95905</v>
      </c>
      <c r="H27" s="18">
        <f>H$5*Assumptions!$D32</f>
        <v>47071.10885</v>
      </c>
      <c r="I27" s="18">
        <f>I$5*Assumptions!$D32</f>
        <v>49454.08373</v>
      </c>
      <c r="J27" s="18">
        <f>J$5*Assumptions!$D32</f>
        <v>51957.69672</v>
      </c>
      <c r="K27" s="18">
        <f>K$5*Assumptions!$D32</f>
        <v>54588.05512</v>
      </c>
      <c r="L27" s="18">
        <f>L$5*Assumptions!$D32</f>
        <v>57351.57541</v>
      </c>
      <c r="M27" s="18">
        <f>M$5*Assumptions!$D32</f>
        <v>60254.99892</v>
      </c>
    </row>
    <row r="28">
      <c r="A28" s="14" t="s">
        <v>66</v>
      </c>
      <c r="B28" s="18">
        <f>B$5*Assumptions!$D33</f>
        <v>105000</v>
      </c>
      <c r="C28" s="18">
        <f>C$5*Assumptions!$D33</f>
        <v>110315.625</v>
      </c>
      <c r="D28" s="18">
        <f>D$5*Assumptions!$D33</f>
        <v>115900.3535</v>
      </c>
      <c r="E28" s="18">
        <f>E$5*Assumptions!$D33</f>
        <v>121767.8089</v>
      </c>
      <c r="F28" s="18">
        <f>F$5*Assumptions!$D33</f>
        <v>127932.3042</v>
      </c>
      <c r="G28" s="18">
        <f>G$5*Assumptions!$D33</f>
        <v>134408.8771</v>
      </c>
      <c r="H28" s="18">
        <f>H$5*Assumptions!$D33</f>
        <v>141213.3265</v>
      </c>
      <c r="I28" s="18">
        <f>I$5*Assumptions!$D33</f>
        <v>148362.2512</v>
      </c>
      <c r="J28" s="18">
        <f>J$5*Assumptions!$D33</f>
        <v>155873.0902</v>
      </c>
      <c r="K28" s="18">
        <f>K$5*Assumptions!$D33</f>
        <v>163764.1654</v>
      </c>
      <c r="L28" s="18">
        <f>L$5*Assumptions!$D33</f>
        <v>172054.7262</v>
      </c>
      <c r="M28" s="18">
        <f>M$5*Assumptions!$D33</f>
        <v>180764.9967</v>
      </c>
    </row>
    <row r="30">
      <c r="A30" s="14" t="s">
        <v>69</v>
      </c>
    </row>
    <row r="31">
      <c r="A31" s="14" t="s">
        <v>26</v>
      </c>
    </row>
    <row r="32">
      <c r="A32" s="14" t="s">
        <v>40</v>
      </c>
      <c r="B32" s="18">
        <f>B10*(1-Assumptions!$B36)</f>
        <v>117600</v>
      </c>
      <c r="C32" s="18">
        <f>C10*(1-Assumptions!$B36)</f>
        <v>121452.87</v>
      </c>
      <c r="D32" s="18">
        <f>D10*(1-Assumptions!$B36)</f>
        <v>125431.9697</v>
      </c>
      <c r="E32" s="18">
        <f>E10*(1-Assumptions!$B36)</f>
        <v>129541.4346</v>
      </c>
      <c r="F32" s="18">
        <f>F10*(1-Assumptions!$B36)</f>
        <v>133785.5358</v>
      </c>
      <c r="G32" s="18">
        <f>G10*(1-Assumptions!$B36)</f>
        <v>138168.6844</v>
      </c>
      <c r="H32" s="18">
        <f>H10*(1-Assumptions!$B36)</f>
        <v>142695.4359</v>
      </c>
      <c r="I32" s="18">
        <f>I10*(1-Assumptions!$B36)</f>
        <v>147370.4952</v>
      </c>
      <c r="J32" s="18">
        <f>J10*(1-Assumptions!$B36)</f>
        <v>152198.721</v>
      </c>
      <c r="K32" s="18">
        <f>K10*(1-Assumptions!$B36)</f>
        <v>157185.1316</v>
      </c>
      <c r="L32" s="18">
        <f>L10*(1-Assumptions!$B36)</f>
        <v>162334.9095</v>
      </c>
      <c r="M32" s="18">
        <f>M10*(1-Assumptions!$B36)</f>
        <v>167653.407</v>
      </c>
    </row>
    <row r="33">
      <c r="A33" s="14" t="s">
        <v>41</v>
      </c>
      <c r="B33" s="18">
        <f>B11*(1-Assumptions!$B37)</f>
        <v>54600</v>
      </c>
      <c r="C33" s="18">
        <f>C11*(1-Assumptions!$B37)</f>
        <v>56388.8325</v>
      </c>
      <c r="D33" s="18">
        <f>D11*(1-Assumptions!$B37)</f>
        <v>58236.27162</v>
      </c>
      <c r="E33" s="18">
        <f>E11*(1-Assumptions!$B37)</f>
        <v>60144.23747</v>
      </c>
      <c r="F33" s="18">
        <f>F11*(1-Assumptions!$B37)</f>
        <v>62114.71305</v>
      </c>
      <c r="G33" s="18">
        <f>G11*(1-Assumptions!$B37)</f>
        <v>64149.74634</v>
      </c>
      <c r="H33" s="18">
        <f>H11*(1-Assumptions!$B37)</f>
        <v>66251.45241</v>
      </c>
      <c r="I33" s="18">
        <f>I11*(1-Assumptions!$B37)</f>
        <v>68422.01561</v>
      </c>
      <c r="J33" s="18">
        <f>J11*(1-Assumptions!$B37)</f>
        <v>70663.6919</v>
      </c>
      <c r="K33" s="18">
        <f>K11*(1-Assumptions!$B37)</f>
        <v>72978.81111</v>
      </c>
      <c r="L33" s="18">
        <f>L11*(1-Assumptions!$B37)</f>
        <v>75369.77941</v>
      </c>
      <c r="M33" s="18">
        <f>M11*(1-Assumptions!$B37)</f>
        <v>77839.0818</v>
      </c>
    </row>
    <row r="34">
      <c r="A34" s="14" t="s">
        <v>42</v>
      </c>
      <c r="B34" s="18">
        <f>B12*(1-Assumptions!$B38)</f>
        <v>33600</v>
      </c>
      <c r="C34" s="18">
        <f>C12*(1-Assumptions!$B38)</f>
        <v>34700.82</v>
      </c>
      <c r="D34" s="18">
        <f>D12*(1-Assumptions!$B38)</f>
        <v>35837.70562</v>
      </c>
      <c r="E34" s="18">
        <f>E12*(1-Assumptions!$B38)</f>
        <v>37011.83845</v>
      </c>
      <c r="F34" s="18">
        <f>F12*(1-Assumptions!$B38)</f>
        <v>38224.4388</v>
      </c>
      <c r="G34" s="18">
        <f>G12*(1-Assumptions!$B38)</f>
        <v>39476.76698</v>
      </c>
      <c r="H34" s="18">
        <f>H12*(1-Assumptions!$B38)</f>
        <v>40770.12456</v>
      </c>
      <c r="I34" s="18">
        <f>I12*(1-Assumptions!$B38)</f>
        <v>42105.85576</v>
      </c>
      <c r="J34" s="18">
        <f>J12*(1-Assumptions!$B38)</f>
        <v>43485.34886</v>
      </c>
      <c r="K34" s="18">
        <f>K12*(1-Assumptions!$B38)</f>
        <v>44910.0376</v>
      </c>
      <c r="L34" s="18">
        <f>L12*(1-Assumptions!$B38)</f>
        <v>46381.40271</v>
      </c>
      <c r="M34" s="18">
        <f>M12*(1-Assumptions!$B38)</f>
        <v>47900.97342</v>
      </c>
    </row>
    <row r="35">
      <c r="A35" s="14" t="s">
        <v>43</v>
      </c>
      <c r="B35" s="18">
        <f>B13*(1-Assumptions!$B39)</f>
        <v>76160</v>
      </c>
      <c r="C35" s="18">
        <f>C13*(1-Assumptions!$B39)</f>
        <v>78655.192</v>
      </c>
      <c r="D35" s="18">
        <f>D13*(1-Assumptions!$B39)</f>
        <v>81232.13273</v>
      </c>
      <c r="E35" s="18">
        <f>E13*(1-Assumptions!$B39)</f>
        <v>83893.50048</v>
      </c>
      <c r="F35" s="18">
        <f>F13*(1-Assumptions!$B39)</f>
        <v>86642.06129</v>
      </c>
      <c r="G35" s="18">
        <f>G13*(1-Assumptions!$B39)</f>
        <v>89480.67182</v>
      </c>
      <c r="H35" s="18">
        <f>H13*(1-Assumptions!$B39)</f>
        <v>92412.28233</v>
      </c>
      <c r="I35" s="18">
        <f>I13*(1-Assumptions!$B39)</f>
        <v>95439.93973</v>
      </c>
      <c r="J35" s="18">
        <f>J13*(1-Assumptions!$B39)</f>
        <v>98566.79075</v>
      </c>
      <c r="K35" s="18">
        <f>K13*(1-Assumptions!$B39)</f>
        <v>101796.0852</v>
      </c>
      <c r="L35" s="18">
        <f>L13*(1-Assumptions!$B39)</f>
        <v>105131.1795</v>
      </c>
      <c r="M35" s="18">
        <f>M13*(1-Assumptions!$B39)</f>
        <v>108575.5397</v>
      </c>
    </row>
    <row r="36">
      <c r="A36" s="14" t="s">
        <v>66</v>
      </c>
      <c r="B36" s="18">
        <f>B14*(1-Assumptions!$B40)</f>
        <v>95200</v>
      </c>
      <c r="C36" s="18">
        <f>C14*(1-Assumptions!$B40)</f>
        <v>98318.99</v>
      </c>
      <c r="D36" s="18">
        <f>D14*(1-Assumptions!$B40)</f>
        <v>101540.1659</v>
      </c>
      <c r="E36" s="18">
        <f>E14*(1-Assumptions!$B40)</f>
        <v>104866.8756</v>
      </c>
      <c r="F36" s="18">
        <f>F14*(1-Assumptions!$B40)</f>
        <v>108302.5766</v>
      </c>
      <c r="G36" s="18">
        <f>G14*(1-Assumptions!$B40)</f>
        <v>111850.8398</v>
      </c>
      <c r="H36" s="18">
        <f>H14*(1-Assumptions!$B40)</f>
        <v>115515.3529</v>
      </c>
      <c r="I36" s="18">
        <f>I14*(1-Assumptions!$B40)</f>
        <v>119299.9247</v>
      </c>
      <c r="J36" s="18">
        <f>J14*(1-Assumptions!$B40)</f>
        <v>123208.4884</v>
      </c>
      <c r="K36" s="18">
        <f>K14*(1-Assumptions!$B40)</f>
        <v>127245.1065</v>
      </c>
      <c r="L36" s="18">
        <f>L14*(1-Assumptions!$B40)</f>
        <v>131413.9743</v>
      </c>
      <c r="M36" s="18">
        <f>M14*(1-Assumptions!$B40)</f>
        <v>135719.4247</v>
      </c>
    </row>
    <row r="37">
      <c r="A37" s="14" t="s">
        <v>70</v>
      </c>
      <c r="B37" s="18">
        <f t="shared" ref="B37:M37" si="2">SUM(B32:B36)</f>
        <v>377160</v>
      </c>
      <c r="C37" s="18">
        <f t="shared" si="2"/>
        <v>389516.7045</v>
      </c>
      <c r="D37" s="18">
        <f t="shared" si="2"/>
        <v>402278.2455</v>
      </c>
      <c r="E37" s="18">
        <f t="shared" si="2"/>
        <v>415457.8866</v>
      </c>
      <c r="F37" s="18">
        <f t="shared" si="2"/>
        <v>429069.3256</v>
      </c>
      <c r="G37" s="18">
        <f t="shared" si="2"/>
        <v>443126.7093</v>
      </c>
      <c r="H37" s="18">
        <f t="shared" si="2"/>
        <v>457644.6482</v>
      </c>
      <c r="I37" s="18">
        <f t="shared" si="2"/>
        <v>472638.2309</v>
      </c>
      <c r="J37" s="18">
        <f t="shared" si="2"/>
        <v>488123.041</v>
      </c>
      <c r="K37" s="18">
        <f t="shared" si="2"/>
        <v>504115.1721</v>
      </c>
      <c r="L37" s="18">
        <f t="shared" si="2"/>
        <v>520631.2454</v>
      </c>
      <c r="M37" s="18">
        <f t="shared" si="2"/>
        <v>537688.4266</v>
      </c>
    </row>
    <row r="39">
      <c r="A39" s="14" t="s">
        <v>39</v>
      </c>
    </row>
    <row r="40">
      <c r="A40" s="14" t="s">
        <v>40</v>
      </c>
      <c r="B40" s="18">
        <f>B17*(1-Assumptions!$C36)</f>
        <v>182160</v>
      </c>
      <c r="C40" s="18">
        <f>C17*(1-Assumptions!$C36)</f>
        <v>188128.017</v>
      </c>
      <c r="D40" s="18">
        <f>D17*(1-Assumptions!$C36)</f>
        <v>194291.5612</v>
      </c>
      <c r="E40" s="18">
        <f>E17*(1-Assumptions!$C36)</f>
        <v>200657.0384</v>
      </c>
      <c r="F40" s="18">
        <f>F17*(1-Assumptions!$C36)</f>
        <v>207231.0647</v>
      </c>
      <c r="G40" s="18">
        <f>G17*(1-Assumptions!$C36)</f>
        <v>214020.4724</v>
      </c>
      <c r="H40" s="18">
        <f>H17*(1-Assumptions!$C36)</f>
        <v>221032.3181</v>
      </c>
      <c r="I40" s="18">
        <f>I17*(1-Assumptions!$C36)</f>
        <v>228273.8895</v>
      </c>
      <c r="J40" s="18">
        <f>J17*(1-Assumptions!$C36)</f>
        <v>235752.7128</v>
      </c>
      <c r="K40" s="18">
        <f>K17*(1-Assumptions!$C36)</f>
        <v>243476.561</v>
      </c>
      <c r="L40" s="18">
        <f>L17*(1-Assumptions!$C36)</f>
        <v>251453.4618</v>
      </c>
      <c r="M40" s="18">
        <f>M17*(1-Assumptions!$C36)</f>
        <v>259691.7059</v>
      </c>
    </row>
    <row r="41">
      <c r="A41" s="14" t="s">
        <v>41</v>
      </c>
      <c r="B41" s="18">
        <f>B18*(1-Assumptions!$C37)</f>
        <v>174240</v>
      </c>
      <c r="C41" s="18">
        <f>C18*(1-Assumptions!$C37)</f>
        <v>179948.538</v>
      </c>
      <c r="D41" s="18">
        <f>D18*(1-Assumptions!$C37)</f>
        <v>185844.102</v>
      </c>
      <c r="E41" s="18">
        <f>E18*(1-Assumptions!$C37)</f>
        <v>191932.8194</v>
      </c>
      <c r="F41" s="18">
        <f>F18*(1-Assumptions!$C37)</f>
        <v>198221.0184</v>
      </c>
      <c r="G41" s="18">
        <f>G18*(1-Assumptions!$C37)</f>
        <v>204715.2345</v>
      </c>
      <c r="H41" s="18">
        <f>H18*(1-Assumptions!$C37)</f>
        <v>211422.2173</v>
      </c>
      <c r="I41" s="18">
        <f>I18*(1-Assumptions!$C37)</f>
        <v>218348.9377</v>
      </c>
      <c r="J41" s="18">
        <f>J18*(1-Assumptions!$C37)</f>
        <v>225502.5948</v>
      </c>
      <c r="K41" s="18">
        <f>K18*(1-Assumptions!$C37)</f>
        <v>232890.6236</v>
      </c>
      <c r="L41" s="18">
        <f>L18*(1-Assumptions!$C37)</f>
        <v>240520.7026</v>
      </c>
      <c r="M41" s="18">
        <f>M18*(1-Assumptions!$C37)</f>
        <v>248400.7622</v>
      </c>
    </row>
    <row r="42">
      <c r="A42" s="14" t="s">
        <v>42</v>
      </c>
      <c r="B42" s="18">
        <f>B19*(1-Assumptions!$C38)</f>
        <v>306240</v>
      </c>
      <c r="C42" s="18">
        <f>C19*(1-Assumptions!$C38)</f>
        <v>316273.188</v>
      </c>
      <c r="D42" s="18">
        <f>D19*(1-Assumptions!$C38)</f>
        <v>326635.0883</v>
      </c>
      <c r="E42" s="18">
        <f>E19*(1-Assumptions!$C38)</f>
        <v>337336.4704</v>
      </c>
      <c r="F42" s="18">
        <f>F19*(1-Assumptions!$C38)</f>
        <v>348388.4565</v>
      </c>
      <c r="G42" s="18">
        <f>G19*(1-Assumptions!$C38)</f>
        <v>359802.5333</v>
      </c>
      <c r="H42" s="18">
        <f>H19*(1-Assumptions!$C38)</f>
        <v>371590.5638</v>
      </c>
      <c r="I42" s="18">
        <f>I19*(1-Assumptions!$C38)</f>
        <v>383764.7997</v>
      </c>
      <c r="J42" s="18">
        <f>J19*(1-Assumptions!$C38)</f>
        <v>396337.8939</v>
      </c>
      <c r="K42" s="18">
        <f>K19*(1-Assumptions!$C38)</f>
        <v>409322.9142</v>
      </c>
      <c r="L42" s="18">
        <f>L19*(1-Assumptions!$C38)</f>
        <v>422733.3561</v>
      </c>
      <c r="M42" s="18">
        <f>M19*(1-Assumptions!$C38)</f>
        <v>436583.1577</v>
      </c>
    </row>
    <row r="43">
      <c r="A43" s="14" t="s">
        <v>43</v>
      </c>
      <c r="B43" s="18">
        <f>B20*(1-Assumptions!$C39)</f>
        <v>0</v>
      </c>
      <c r="C43" s="18">
        <f>C20*(1-Assumptions!$C39)</f>
        <v>0</v>
      </c>
      <c r="D43" s="18">
        <f>D20*(1-Assumptions!$C39)</f>
        <v>0</v>
      </c>
      <c r="E43" s="18">
        <f>E20*(1-Assumptions!$C39)</f>
        <v>0</v>
      </c>
      <c r="F43" s="18">
        <f>F20*(1-Assumptions!$C39)</f>
        <v>0</v>
      </c>
      <c r="G43" s="18">
        <f>G20*(1-Assumptions!$C39)</f>
        <v>0</v>
      </c>
      <c r="H43" s="18">
        <f>H20*(1-Assumptions!$C39)</f>
        <v>0</v>
      </c>
      <c r="I43" s="18">
        <f>I20*(1-Assumptions!$C39)</f>
        <v>0</v>
      </c>
      <c r="J43" s="18">
        <f>J20*(1-Assumptions!$C39)</f>
        <v>0</v>
      </c>
      <c r="K43" s="18">
        <f>K20*(1-Assumptions!$C39)</f>
        <v>0</v>
      </c>
      <c r="L43" s="18">
        <f>L20*(1-Assumptions!$C39)</f>
        <v>0</v>
      </c>
      <c r="M43" s="18">
        <f>M20*(1-Assumptions!$C39)</f>
        <v>0</v>
      </c>
    </row>
    <row r="44">
      <c r="A44" s="14" t="s">
        <v>66</v>
      </c>
      <c r="B44" s="18">
        <f>B21*(1-Assumptions!$C40)</f>
        <v>176880</v>
      </c>
      <c r="C44" s="18">
        <f>C21*(1-Assumptions!$C40)</f>
        <v>182675.031</v>
      </c>
      <c r="D44" s="18">
        <f>D21*(1-Assumptions!$C40)</f>
        <v>188659.9217</v>
      </c>
      <c r="E44" s="18">
        <f>E21*(1-Assumptions!$C40)</f>
        <v>194840.8924</v>
      </c>
      <c r="F44" s="18">
        <f>F21*(1-Assumptions!$C40)</f>
        <v>201224.3671</v>
      </c>
      <c r="G44" s="18">
        <f>G21*(1-Assumptions!$C40)</f>
        <v>207816.9805</v>
      </c>
      <c r="H44" s="18">
        <f>H21*(1-Assumptions!$C40)</f>
        <v>214625.5843</v>
      </c>
      <c r="I44" s="18">
        <f>I21*(1-Assumptions!$C40)</f>
        <v>221657.255</v>
      </c>
      <c r="J44" s="18">
        <f>J21*(1-Assumptions!$C40)</f>
        <v>228919.3008</v>
      </c>
      <c r="K44" s="18">
        <f>K21*(1-Assumptions!$C40)</f>
        <v>236419.2694</v>
      </c>
      <c r="L44" s="18">
        <f>L21*(1-Assumptions!$C40)</f>
        <v>244164.9557</v>
      </c>
      <c r="M44" s="18">
        <f>M21*(1-Assumptions!$C40)</f>
        <v>252164.4101</v>
      </c>
    </row>
    <row r="45">
      <c r="A45" s="14" t="s">
        <v>71</v>
      </c>
      <c r="B45" s="18">
        <f t="shared" ref="B45:M45" si="3">SUM(B40:B44)</f>
        <v>839520</v>
      </c>
      <c r="C45" s="18">
        <f t="shared" si="3"/>
        <v>867024.774</v>
      </c>
      <c r="D45" s="18">
        <f t="shared" si="3"/>
        <v>895430.6732</v>
      </c>
      <c r="E45" s="18">
        <f t="shared" si="3"/>
        <v>924767.2206</v>
      </c>
      <c r="F45" s="18">
        <f t="shared" si="3"/>
        <v>955064.9067</v>
      </c>
      <c r="G45" s="18">
        <f t="shared" si="3"/>
        <v>986355.2207</v>
      </c>
      <c r="H45" s="18">
        <f t="shared" si="3"/>
        <v>1018670.684</v>
      </c>
      <c r="I45" s="18">
        <f t="shared" si="3"/>
        <v>1052044.882</v>
      </c>
      <c r="J45" s="18">
        <f t="shared" si="3"/>
        <v>1086512.502</v>
      </c>
      <c r="K45" s="18">
        <f t="shared" si="3"/>
        <v>1122109.368</v>
      </c>
      <c r="L45" s="18">
        <f t="shared" si="3"/>
        <v>1158872.476</v>
      </c>
      <c r="M45" s="18">
        <f t="shared" si="3"/>
        <v>1196840.036</v>
      </c>
    </row>
    <row r="47">
      <c r="A47" s="14" t="s">
        <v>28</v>
      </c>
    </row>
    <row r="48">
      <c r="A48" s="14" t="s">
        <v>40</v>
      </c>
      <c r="B48" s="18">
        <f>B24*(1-Assumptions!$D36)</f>
        <v>47600</v>
      </c>
      <c r="C48" s="18">
        <f>C24*(1-Assumptions!$D36)</f>
        <v>50009.75</v>
      </c>
      <c r="D48" s="18">
        <f>D24*(1-Assumptions!$D36)</f>
        <v>52541.49359</v>
      </c>
      <c r="E48" s="18">
        <f>E24*(1-Assumptions!$D36)</f>
        <v>55201.40671</v>
      </c>
      <c r="F48" s="18">
        <f>F24*(1-Assumptions!$D36)</f>
        <v>57995.97792</v>
      </c>
      <c r="G48" s="18">
        <f>G24*(1-Assumptions!$D36)</f>
        <v>60932.0243</v>
      </c>
      <c r="H48" s="18">
        <f>H24*(1-Assumptions!$D36)</f>
        <v>64016.70803</v>
      </c>
      <c r="I48" s="18">
        <f>I24*(1-Assumptions!$D36)</f>
        <v>67257.55388</v>
      </c>
      <c r="J48" s="18">
        <f>J24*(1-Assumptions!$D36)</f>
        <v>70662.46754</v>
      </c>
      <c r="K48" s="18">
        <f>K24*(1-Assumptions!$D36)</f>
        <v>74239.75496</v>
      </c>
      <c r="L48" s="18">
        <f>L24*(1-Assumptions!$D36)</f>
        <v>77998.14256</v>
      </c>
      <c r="M48" s="18">
        <f>M24*(1-Assumptions!$D36)</f>
        <v>81946.79852</v>
      </c>
    </row>
    <row r="49">
      <c r="A49" s="14" t="s">
        <v>41</v>
      </c>
      <c r="B49" s="18">
        <f>B25*(1-Assumptions!$D37)</f>
        <v>67200</v>
      </c>
      <c r="C49" s="18">
        <f>C25*(1-Assumptions!$D37)</f>
        <v>70602</v>
      </c>
      <c r="D49" s="18">
        <f>D25*(1-Assumptions!$D37)</f>
        <v>74176.22625</v>
      </c>
      <c r="E49" s="18">
        <f>E25*(1-Assumptions!$D37)</f>
        <v>77931.3977</v>
      </c>
      <c r="F49" s="18">
        <f>F25*(1-Assumptions!$D37)</f>
        <v>81876.67471</v>
      </c>
      <c r="G49" s="18">
        <f>G25*(1-Assumptions!$D37)</f>
        <v>86021.68137</v>
      </c>
      <c r="H49" s="18">
        <f>H25*(1-Assumptions!$D37)</f>
        <v>90376.52899</v>
      </c>
      <c r="I49" s="18">
        <f>I25*(1-Assumptions!$D37)</f>
        <v>94951.84077</v>
      </c>
      <c r="J49" s="18">
        <f>J25*(1-Assumptions!$D37)</f>
        <v>99758.77771</v>
      </c>
      <c r="K49" s="18">
        <f>K25*(1-Assumptions!$D37)</f>
        <v>104809.0658</v>
      </c>
      <c r="L49" s="18">
        <f>L25*(1-Assumptions!$D37)</f>
        <v>110115.0248</v>
      </c>
      <c r="M49" s="18">
        <f>M25*(1-Assumptions!$D37)</f>
        <v>115689.5979</v>
      </c>
    </row>
    <row r="50">
      <c r="A50" s="14" t="s">
        <v>42</v>
      </c>
      <c r="B50" s="18">
        <f>B26*(1-Assumptions!$D38)</f>
        <v>21000</v>
      </c>
      <c r="C50" s="18">
        <f>C26*(1-Assumptions!$D38)</f>
        <v>22063.125</v>
      </c>
      <c r="D50" s="18">
        <f>D26*(1-Assumptions!$D38)</f>
        <v>23180.0707</v>
      </c>
      <c r="E50" s="18">
        <f>E26*(1-Assumptions!$D38)</f>
        <v>24353.56178</v>
      </c>
      <c r="F50" s="18">
        <f>F26*(1-Assumptions!$D38)</f>
        <v>25586.46085</v>
      </c>
      <c r="G50" s="18">
        <f>G26*(1-Assumptions!$D38)</f>
        <v>26881.77543</v>
      </c>
      <c r="H50" s="18">
        <f>H26*(1-Assumptions!$D38)</f>
        <v>28242.66531</v>
      </c>
      <c r="I50" s="18">
        <f>I26*(1-Assumptions!$D38)</f>
        <v>29672.45024</v>
      </c>
      <c r="J50" s="18">
        <f>J26*(1-Assumptions!$D38)</f>
        <v>31174.61803</v>
      </c>
      <c r="K50" s="18">
        <f>K26*(1-Assumptions!$D38)</f>
        <v>32752.83307</v>
      </c>
      <c r="L50" s="18">
        <f>L26*(1-Assumptions!$D38)</f>
        <v>34410.94525</v>
      </c>
      <c r="M50" s="18">
        <f>M26*(1-Assumptions!$D38)</f>
        <v>36152.99935</v>
      </c>
    </row>
    <row r="51">
      <c r="A51" s="14" t="s">
        <v>43</v>
      </c>
      <c r="B51" s="18">
        <f>B27*(1-Assumptions!$D39)</f>
        <v>24500</v>
      </c>
      <c r="C51" s="18">
        <f>C27*(1-Assumptions!$D39)</f>
        <v>25740.3125</v>
      </c>
      <c r="D51" s="18">
        <f>D27*(1-Assumptions!$D39)</f>
        <v>27043.41582</v>
      </c>
      <c r="E51" s="18">
        <f>E27*(1-Assumptions!$D39)</f>
        <v>28412.48875</v>
      </c>
      <c r="F51" s="18">
        <f>F27*(1-Assumptions!$D39)</f>
        <v>29850.87099</v>
      </c>
      <c r="G51" s="18">
        <f>G27*(1-Assumptions!$D39)</f>
        <v>31362.07133</v>
      </c>
      <c r="H51" s="18">
        <f>H27*(1-Assumptions!$D39)</f>
        <v>32949.77619</v>
      </c>
      <c r="I51" s="18">
        <f>I27*(1-Assumptions!$D39)</f>
        <v>34617.85861</v>
      </c>
      <c r="J51" s="18">
        <f>J27*(1-Assumptions!$D39)</f>
        <v>36370.38771</v>
      </c>
      <c r="K51" s="18">
        <f>K27*(1-Assumptions!$D39)</f>
        <v>38211.63858</v>
      </c>
      <c r="L51" s="18">
        <f>L27*(1-Assumptions!$D39)</f>
        <v>40146.10279</v>
      </c>
      <c r="M51" s="18">
        <f>M27*(1-Assumptions!$D39)</f>
        <v>42178.49924</v>
      </c>
    </row>
    <row r="52">
      <c r="A52" s="14" t="s">
        <v>66</v>
      </c>
      <c r="B52" s="18">
        <f>B28*(1-Assumptions!$D40)</f>
        <v>69300</v>
      </c>
      <c r="C52" s="18">
        <f>C28*(1-Assumptions!$D40)</f>
        <v>72808.3125</v>
      </c>
      <c r="D52" s="18">
        <f>D28*(1-Assumptions!$D40)</f>
        <v>76494.23332</v>
      </c>
      <c r="E52" s="18">
        <f>E28*(1-Assumptions!$D40)</f>
        <v>80366.75388</v>
      </c>
      <c r="F52" s="18">
        <f>F28*(1-Assumptions!$D40)</f>
        <v>84435.3208</v>
      </c>
      <c r="G52" s="18">
        <f>G28*(1-Assumptions!$D40)</f>
        <v>88709.85891</v>
      </c>
      <c r="H52" s="18">
        <f>H28*(1-Assumptions!$D40)</f>
        <v>93200.79552</v>
      </c>
      <c r="I52" s="18">
        <f>I28*(1-Assumptions!$D40)</f>
        <v>97919.08579</v>
      </c>
      <c r="J52" s="18">
        <f>J28*(1-Assumptions!$D40)</f>
        <v>102876.2395</v>
      </c>
      <c r="K52" s="18">
        <f>K28*(1-Assumptions!$D40)</f>
        <v>108084.3491</v>
      </c>
      <c r="L52" s="18">
        <f>L28*(1-Assumptions!$D40)</f>
        <v>113556.1193</v>
      </c>
      <c r="M52" s="18">
        <f>M28*(1-Assumptions!$D40)</f>
        <v>119304.8979</v>
      </c>
    </row>
    <row r="53">
      <c r="A53" s="14" t="s">
        <v>72</v>
      </c>
      <c r="B53" s="18">
        <f t="shared" ref="B53:M53" si="4">SUM(B48:B52)</f>
        <v>229600</v>
      </c>
      <c r="C53" s="18">
        <f t="shared" si="4"/>
        <v>241223.5</v>
      </c>
      <c r="D53" s="18">
        <f t="shared" si="4"/>
        <v>253435.4397</v>
      </c>
      <c r="E53" s="18">
        <f t="shared" si="4"/>
        <v>266265.6088</v>
      </c>
      <c r="F53" s="18">
        <f t="shared" si="4"/>
        <v>279745.3053</v>
      </c>
      <c r="G53" s="18">
        <f t="shared" si="4"/>
        <v>293907.4113</v>
      </c>
      <c r="H53" s="18">
        <f t="shared" si="4"/>
        <v>308786.474</v>
      </c>
      <c r="I53" s="18">
        <f t="shared" si="4"/>
        <v>324418.7893</v>
      </c>
      <c r="J53" s="18">
        <f t="shared" si="4"/>
        <v>340842.4905</v>
      </c>
      <c r="K53" s="18">
        <f t="shared" si="4"/>
        <v>358097.6416</v>
      </c>
      <c r="L53" s="18">
        <f t="shared" si="4"/>
        <v>376226.3347</v>
      </c>
      <c r="M53" s="18">
        <f t="shared" si="4"/>
        <v>395272.7929</v>
      </c>
    </row>
    <row r="55">
      <c r="A55" s="14" t="s">
        <v>73</v>
      </c>
      <c r="B55" s="18">
        <f t="shared" ref="B55:M55" si="5">B37+B45+B53</f>
        <v>1446280</v>
      </c>
      <c r="C55" s="18">
        <f t="shared" si="5"/>
        <v>1497764.979</v>
      </c>
      <c r="D55" s="18">
        <f t="shared" si="5"/>
        <v>1551144.358</v>
      </c>
      <c r="E55" s="18">
        <f t="shared" si="5"/>
        <v>1606490.716</v>
      </c>
      <c r="F55" s="18">
        <f t="shared" si="5"/>
        <v>1663879.537</v>
      </c>
      <c r="G55" s="18">
        <f t="shared" si="5"/>
        <v>1723389.341</v>
      </c>
      <c r="H55" s="18">
        <f t="shared" si="5"/>
        <v>1785101.806</v>
      </c>
      <c r="I55" s="18">
        <f t="shared" si="5"/>
        <v>1849101.902</v>
      </c>
      <c r="J55" s="18">
        <f t="shared" si="5"/>
        <v>1915478.034</v>
      </c>
      <c r="K55" s="18">
        <f t="shared" si="5"/>
        <v>1984322.182</v>
      </c>
      <c r="L55" s="18">
        <f t="shared" si="5"/>
        <v>2055730.056</v>
      </c>
      <c r="M55" s="18">
        <f t="shared" si="5"/>
        <v>2129801.255</v>
      </c>
    </row>
    <row r="57">
      <c r="A57" s="14" t="s">
        <v>74</v>
      </c>
    </row>
    <row r="58">
      <c r="A58" s="14" t="s">
        <v>75</v>
      </c>
      <c r="B58" s="18">
        <f>Assumptions!$E43</f>
        <v>80000</v>
      </c>
      <c r="C58" s="18">
        <f>Assumptions!$E43</f>
        <v>80000</v>
      </c>
      <c r="D58" s="18">
        <f>Assumptions!$E43</f>
        <v>80000</v>
      </c>
      <c r="E58" s="18">
        <f>Assumptions!$E43</f>
        <v>80000</v>
      </c>
      <c r="F58" s="18">
        <f>Assumptions!$E43</f>
        <v>80000</v>
      </c>
      <c r="G58" s="18">
        <f>Assumptions!$E43</f>
        <v>80000</v>
      </c>
      <c r="H58" s="18">
        <f>Assumptions!$E43</f>
        <v>80000</v>
      </c>
      <c r="I58" s="18">
        <f>Assumptions!$E43</f>
        <v>80000</v>
      </c>
      <c r="J58" s="18">
        <f>Assumptions!$E43</f>
        <v>80000</v>
      </c>
      <c r="K58" s="18">
        <f>Assumptions!$E43</f>
        <v>80000</v>
      </c>
      <c r="L58" s="18">
        <f>Assumptions!$E43</f>
        <v>80000</v>
      </c>
      <c r="M58" s="18">
        <f>Assumptions!$E43</f>
        <v>80000</v>
      </c>
    </row>
    <row r="59">
      <c r="A59" s="14" t="s">
        <v>48</v>
      </c>
      <c r="B59" s="18">
        <f>Assumptions!$E44</f>
        <v>50000</v>
      </c>
      <c r="C59" s="18">
        <f>Assumptions!$E44</f>
        <v>50000</v>
      </c>
      <c r="D59" s="18">
        <f>Assumptions!$E44</f>
        <v>50000</v>
      </c>
      <c r="E59" s="18">
        <f>Assumptions!$E44</f>
        <v>50000</v>
      </c>
      <c r="F59" s="18">
        <f>Assumptions!$E44</f>
        <v>50000</v>
      </c>
      <c r="G59" s="18">
        <f>Assumptions!$E44</f>
        <v>50000</v>
      </c>
      <c r="H59" s="18">
        <f>Assumptions!$E44</f>
        <v>50000</v>
      </c>
      <c r="I59" s="18">
        <f>Assumptions!$E44</f>
        <v>50000</v>
      </c>
      <c r="J59" s="18">
        <f>Assumptions!$E44</f>
        <v>50000</v>
      </c>
      <c r="K59" s="18">
        <f>Assumptions!$E44</f>
        <v>50000</v>
      </c>
      <c r="L59" s="18">
        <f>Assumptions!$E44</f>
        <v>50000</v>
      </c>
      <c r="M59" s="18">
        <f>Assumptions!$E44</f>
        <v>50000</v>
      </c>
    </row>
    <row r="60">
      <c r="A60" s="14" t="s">
        <v>49</v>
      </c>
      <c r="B60" s="18">
        <f>Assumptions!$E45</f>
        <v>110000</v>
      </c>
      <c r="C60" s="18">
        <f>Assumptions!$E45</f>
        <v>110000</v>
      </c>
      <c r="D60" s="18">
        <f>Assumptions!$E45</f>
        <v>110000</v>
      </c>
      <c r="E60" s="18">
        <f>Assumptions!$E45</f>
        <v>110000</v>
      </c>
      <c r="F60" s="18">
        <f>Assumptions!$E45</f>
        <v>110000</v>
      </c>
      <c r="G60" s="18">
        <f>Assumptions!$E45</f>
        <v>110000</v>
      </c>
      <c r="H60" s="18">
        <f>Assumptions!$E45</f>
        <v>110000</v>
      </c>
      <c r="I60" s="18">
        <f>Assumptions!$E45</f>
        <v>110000</v>
      </c>
      <c r="J60" s="18">
        <f>Assumptions!$E45</f>
        <v>110000</v>
      </c>
      <c r="K60" s="18">
        <f>Assumptions!$E45</f>
        <v>110000</v>
      </c>
      <c r="L60" s="18">
        <f>Assumptions!$E45</f>
        <v>110000</v>
      </c>
      <c r="M60" s="18">
        <f>Assumptions!$E45</f>
        <v>110000</v>
      </c>
    </row>
    <row r="62">
      <c r="A62" s="14" t="s">
        <v>76</v>
      </c>
      <c r="B62" s="18">
        <f t="shared" ref="B62:M62" si="6">B55+B58+B59+B60</f>
        <v>1686280</v>
      </c>
      <c r="C62" s="18">
        <f t="shared" si="6"/>
        <v>1737764.979</v>
      </c>
      <c r="D62" s="18">
        <f t="shared" si="6"/>
        <v>1791144.358</v>
      </c>
      <c r="E62" s="18">
        <f t="shared" si="6"/>
        <v>1846490.716</v>
      </c>
      <c r="F62" s="18">
        <f t="shared" si="6"/>
        <v>1903879.537</v>
      </c>
      <c r="G62" s="18">
        <f t="shared" si="6"/>
        <v>1963389.341</v>
      </c>
      <c r="H62" s="18">
        <f t="shared" si="6"/>
        <v>2025101.806</v>
      </c>
      <c r="I62" s="18">
        <f t="shared" si="6"/>
        <v>2089101.902</v>
      </c>
      <c r="J62" s="18">
        <f t="shared" si="6"/>
        <v>2155478.034</v>
      </c>
      <c r="K62" s="18">
        <f t="shared" si="6"/>
        <v>2224322.182</v>
      </c>
      <c r="L62" s="18">
        <f t="shared" si="6"/>
        <v>2295730.056</v>
      </c>
      <c r="M62" s="18">
        <f t="shared" si="6"/>
        <v>2369801.255</v>
      </c>
    </row>
    <row r="64">
      <c r="A64" s="14" t="s">
        <v>77</v>
      </c>
      <c r="B64" s="18">
        <f t="shared" ref="B64:M64" si="7">B6-B62</f>
        <v>543720</v>
      </c>
      <c r="C64" s="18">
        <f t="shared" si="7"/>
        <v>571547.2715</v>
      </c>
      <c r="D64" s="18">
        <f t="shared" si="7"/>
        <v>600395.1104</v>
      </c>
      <c r="E64" s="18">
        <f t="shared" si="7"/>
        <v>630302.4649</v>
      </c>
      <c r="F64" s="18">
        <f t="shared" si="7"/>
        <v>661309.8382</v>
      </c>
      <c r="G64" s="18">
        <f t="shared" si="7"/>
        <v>693459.3539</v>
      </c>
      <c r="H64" s="18">
        <f t="shared" si="7"/>
        <v>726794.8234</v>
      </c>
      <c r="I64" s="18">
        <f t="shared" si="7"/>
        <v>761361.8172</v>
      </c>
      <c r="J64" s="18">
        <f t="shared" si="7"/>
        <v>797207.7388</v>
      </c>
      <c r="K64" s="18">
        <f t="shared" si="7"/>
        <v>834381.902</v>
      </c>
      <c r="L64" s="18">
        <f t="shared" si="7"/>
        <v>872935.6113</v>
      </c>
      <c r="M64" s="18">
        <f t="shared" si="7"/>
        <v>912922.2465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s>
  <sheetData>
    <row r="1">
      <c r="B1" s="14" t="s">
        <v>50</v>
      </c>
      <c r="C1" s="14" t="s">
        <v>51</v>
      </c>
      <c r="D1" s="14" t="s">
        <v>52</v>
      </c>
      <c r="E1" s="14" t="s">
        <v>53</v>
      </c>
      <c r="F1" s="14" t="s">
        <v>54</v>
      </c>
      <c r="G1" s="14" t="s">
        <v>55</v>
      </c>
      <c r="H1" s="14" t="s">
        <v>56</v>
      </c>
      <c r="I1" s="14" t="s">
        <v>57</v>
      </c>
      <c r="J1" s="14" t="s">
        <v>58</v>
      </c>
      <c r="K1" s="14" t="s">
        <v>59</v>
      </c>
      <c r="L1" s="14" t="s">
        <v>60</v>
      </c>
      <c r="M1" s="14" t="s">
        <v>61</v>
      </c>
    </row>
    <row r="2">
      <c r="A2" s="14" t="s">
        <v>63</v>
      </c>
    </row>
    <row r="3">
      <c r="A3" s="14" t="s">
        <v>26</v>
      </c>
      <c r="B3" s="18">
        <f>'Calcs-1'!B20*'Calcs-1'!B42</f>
        <v>840000</v>
      </c>
      <c r="C3" s="18">
        <f>'Calcs-1'!C20*'Calcs-1'!C42</f>
        <v>871794</v>
      </c>
      <c r="D3" s="18">
        <f>'Calcs-1'!D20*'Calcs-1'!D42</f>
        <v>904791.4029</v>
      </c>
      <c r="E3" s="18">
        <f>'Calcs-1'!E20*'Calcs-1'!E42</f>
        <v>939037.7575</v>
      </c>
      <c r="F3" s="18">
        <f>'Calcs-1'!F20*'Calcs-1'!F42</f>
        <v>974580.3366</v>
      </c>
      <c r="G3" s="18">
        <f>'Calcs-1'!G20*'Calcs-1'!G42</f>
        <v>1011468.202</v>
      </c>
      <c r="H3" s="18">
        <f>'Calcs-1'!H20*'Calcs-1'!H42</f>
        <v>1049752.274</v>
      </c>
      <c r="I3" s="18">
        <f>'Calcs-1'!I20*'Calcs-1'!I42</f>
        <v>1089485.397</v>
      </c>
      <c r="J3" s="18">
        <f>'Calcs-1'!J20*'Calcs-1'!J42</f>
        <v>1130722.42</v>
      </c>
      <c r="K3" s="18">
        <f>'Calcs-1'!K20*'Calcs-1'!K42</f>
        <v>1173520.263</v>
      </c>
      <c r="L3" s="18">
        <f>'Calcs-1'!L20*'Calcs-1'!L42</f>
        <v>1217938.005</v>
      </c>
      <c r="M3" s="18">
        <f>'Calcs-1'!M20*'Calcs-1'!M42</f>
        <v>1264036.959</v>
      </c>
    </row>
    <row r="4">
      <c r="A4" s="14" t="s">
        <v>39</v>
      </c>
      <c r="B4" s="18">
        <f>'Calcs-1'!B21*'Calcs-1'!B43</f>
        <v>1800000</v>
      </c>
      <c r="C4" s="18">
        <f>'Calcs-1'!C21*'Calcs-1'!C43</f>
        <v>1881900</v>
      </c>
      <c r="D4" s="18">
        <f>'Calcs-1'!D21*'Calcs-1'!D43</f>
        <v>1967526.45</v>
      </c>
      <c r="E4" s="18">
        <f>'Calcs-1'!E21*'Calcs-1'!E43</f>
        <v>2057048.903</v>
      </c>
      <c r="F4" s="18">
        <f>'Calcs-1'!F21*'Calcs-1'!F43</f>
        <v>2150644.629</v>
      </c>
      <c r="G4" s="18">
        <f>'Calcs-1'!G21*'Calcs-1'!G43</f>
        <v>2248498.959</v>
      </c>
      <c r="H4" s="18">
        <f>'Calcs-1'!H21*'Calcs-1'!H43</f>
        <v>2350805.662</v>
      </c>
      <c r="I4" s="18">
        <f>'Calcs-1'!I21*'Calcs-1'!I43</f>
        <v>2457767.319</v>
      </c>
      <c r="J4" s="18">
        <f>'Calcs-1'!J21*'Calcs-1'!J43</f>
        <v>2569595.732</v>
      </c>
      <c r="K4" s="18">
        <f>'Calcs-1'!K21*'Calcs-1'!K43</f>
        <v>2686512.338</v>
      </c>
      <c r="L4" s="18">
        <f>'Calcs-1'!L21*'Calcs-1'!L43</f>
        <v>2808748.65</v>
      </c>
      <c r="M4" s="18">
        <f>'Calcs-1'!M21*'Calcs-1'!M43</f>
        <v>2936546.713</v>
      </c>
    </row>
    <row r="5">
      <c r="A5" s="14" t="s">
        <v>28</v>
      </c>
      <c r="B5" s="18">
        <f>'Calcs-1'!B22*'Calcs-1'!B44</f>
        <v>500000</v>
      </c>
      <c r="C5" s="18">
        <f>'Calcs-1'!C22*'Calcs-1'!C44</f>
        <v>527875</v>
      </c>
      <c r="D5" s="18">
        <f>'Calcs-1'!D22*'Calcs-1'!D44</f>
        <v>557304.0313</v>
      </c>
      <c r="E5" s="18">
        <f>'Calcs-1'!E22*'Calcs-1'!E44</f>
        <v>588373.731</v>
      </c>
      <c r="F5" s="18">
        <f>'Calcs-1'!F22*'Calcs-1'!F44</f>
        <v>621175.5665</v>
      </c>
      <c r="G5" s="18">
        <f>'Calcs-1'!G22*'Calcs-1'!G44</f>
        <v>655806.1043</v>
      </c>
      <c r="H5" s="18">
        <f>'Calcs-1'!H22*'Calcs-1'!H44</f>
        <v>692367.2946</v>
      </c>
      <c r="I5" s="18">
        <f>'Calcs-1'!I22*'Calcs-1'!I44</f>
        <v>730966.7713</v>
      </c>
      <c r="J5" s="18">
        <f>'Calcs-1'!J22*'Calcs-1'!J44</f>
        <v>771718.1688</v>
      </c>
      <c r="K5" s="18">
        <f>'Calcs-1'!K22*'Calcs-1'!K44</f>
        <v>814741.4567</v>
      </c>
      <c r="L5" s="18">
        <f>'Calcs-1'!L22*'Calcs-1'!L44</f>
        <v>860163.2929</v>
      </c>
      <c r="M5" s="18">
        <f>'Calcs-1'!M22*'Calcs-1'!M44</f>
        <v>908117.3965</v>
      </c>
    </row>
    <row r="6">
      <c r="A6" s="14" t="s">
        <v>64</v>
      </c>
      <c r="B6" s="18">
        <f t="shared" ref="B6:M6" si="1">SUM(B3:B5)</f>
        <v>3140000</v>
      </c>
      <c r="C6" s="18">
        <f t="shared" si="1"/>
        <v>3281569</v>
      </c>
      <c r="D6" s="18">
        <f t="shared" si="1"/>
        <v>3429621.884</v>
      </c>
      <c r="E6" s="18">
        <f t="shared" si="1"/>
        <v>3584460.392</v>
      </c>
      <c r="F6" s="18">
        <f t="shared" si="1"/>
        <v>3746400.532</v>
      </c>
      <c r="G6" s="18">
        <f t="shared" si="1"/>
        <v>3915773.266</v>
      </c>
      <c r="H6" s="18">
        <f t="shared" si="1"/>
        <v>4092925.23</v>
      </c>
      <c r="I6" s="18">
        <f t="shared" si="1"/>
        <v>4278219.488</v>
      </c>
      <c r="J6" s="18">
        <f t="shared" si="1"/>
        <v>4472036.321</v>
      </c>
      <c r="K6" s="18">
        <f t="shared" si="1"/>
        <v>4674774.058</v>
      </c>
      <c r="L6" s="18">
        <f t="shared" si="1"/>
        <v>4886849.948</v>
      </c>
      <c r="M6" s="18">
        <f t="shared" si="1"/>
        <v>5108701.069</v>
      </c>
    </row>
    <row r="8">
      <c r="A8" s="14" t="s">
        <v>65</v>
      </c>
    </row>
    <row r="9">
      <c r="A9" s="14" t="s">
        <v>26</v>
      </c>
    </row>
    <row r="10">
      <c r="A10" s="14" t="s">
        <v>40</v>
      </c>
      <c r="B10" s="18">
        <f>B$3*Assumptions!$B29</f>
        <v>252000</v>
      </c>
      <c r="C10" s="18">
        <f>C$3*Assumptions!$B29</f>
        <v>261538.2</v>
      </c>
      <c r="D10" s="18">
        <f>D$3*Assumptions!$B29</f>
        <v>271437.4209</v>
      </c>
      <c r="E10" s="18">
        <f>E$3*Assumptions!$B29</f>
        <v>281711.3272</v>
      </c>
      <c r="F10" s="18">
        <f>F$3*Assumptions!$B29</f>
        <v>292374.101</v>
      </c>
      <c r="G10" s="18">
        <f>G$3*Assumptions!$B29</f>
        <v>303440.4607</v>
      </c>
      <c r="H10" s="18">
        <f>H$3*Assumptions!$B29</f>
        <v>314925.6821</v>
      </c>
      <c r="I10" s="18">
        <f>I$3*Assumptions!$B29</f>
        <v>326845.6192</v>
      </c>
      <c r="J10" s="18">
        <f>J$3*Assumptions!$B29</f>
        <v>339216.7259</v>
      </c>
      <c r="K10" s="18">
        <f>K$3*Assumptions!$B29</f>
        <v>352056.079</v>
      </c>
      <c r="L10" s="18">
        <f>L$3*Assumptions!$B29</f>
        <v>365381.4016</v>
      </c>
      <c r="M10" s="18">
        <f>M$3*Assumptions!$B29</f>
        <v>379211.0876</v>
      </c>
    </row>
    <row r="11">
      <c r="A11" s="14" t="s">
        <v>41</v>
      </c>
      <c r="B11" s="18">
        <f>B$3*Assumptions!$B30</f>
        <v>126000</v>
      </c>
      <c r="C11" s="18">
        <f>C$3*Assumptions!$B30</f>
        <v>130769.1</v>
      </c>
      <c r="D11" s="18">
        <f>D$3*Assumptions!$B30</f>
        <v>135718.7104</v>
      </c>
      <c r="E11" s="18">
        <f>E$3*Assumptions!$B30</f>
        <v>140855.6636</v>
      </c>
      <c r="F11" s="18">
        <f>F$3*Assumptions!$B30</f>
        <v>146187.0505</v>
      </c>
      <c r="G11" s="18">
        <f>G$3*Assumptions!$B30</f>
        <v>151720.2304</v>
      </c>
      <c r="H11" s="18">
        <f>H$3*Assumptions!$B30</f>
        <v>157462.8411</v>
      </c>
      <c r="I11" s="18">
        <f>I$3*Assumptions!$B30</f>
        <v>163422.8096</v>
      </c>
      <c r="J11" s="18">
        <f>J$3*Assumptions!$B30</f>
        <v>169608.363</v>
      </c>
      <c r="K11" s="18">
        <f>K$3*Assumptions!$B30</f>
        <v>176028.0395</v>
      </c>
      <c r="L11" s="18">
        <f>L$3*Assumptions!$B30</f>
        <v>182690.7008</v>
      </c>
      <c r="M11" s="18">
        <f>M$3*Assumptions!$B30</f>
        <v>189605.5438</v>
      </c>
    </row>
    <row r="12">
      <c r="A12" s="14" t="s">
        <v>42</v>
      </c>
      <c r="B12" s="18">
        <f>B$3*Assumptions!$B31</f>
        <v>84000</v>
      </c>
      <c r="C12" s="18">
        <f>C$3*Assumptions!$B31</f>
        <v>87179.4</v>
      </c>
      <c r="D12" s="18">
        <f>D$3*Assumptions!$B31</f>
        <v>90479.14029</v>
      </c>
      <c r="E12" s="18">
        <f>E$3*Assumptions!$B31</f>
        <v>93903.77575</v>
      </c>
      <c r="F12" s="18">
        <f>F$3*Assumptions!$B31</f>
        <v>97458.03366</v>
      </c>
      <c r="G12" s="18">
        <f>G$3*Assumptions!$B31</f>
        <v>101146.8202</v>
      </c>
      <c r="H12" s="18">
        <f>H$3*Assumptions!$B31</f>
        <v>104975.2274</v>
      </c>
      <c r="I12" s="18">
        <f>I$3*Assumptions!$B31</f>
        <v>108948.5397</v>
      </c>
      <c r="J12" s="18">
        <f>J$3*Assumptions!$B31</f>
        <v>113072.242</v>
      </c>
      <c r="K12" s="18">
        <f>K$3*Assumptions!$B31</f>
        <v>117352.0263</v>
      </c>
      <c r="L12" s="18">
        <f>L$3*Assumptions!$B31</f>
        <v>121793.8005</v>
      </c>
      <c r="M12" s="18">
        <f>M$3*Assumptions!$B31</f>
        <v>126403.6959</v>
      </c>
    </row>
    <row r="13">
      <c r="A13" s="14" t="s">
        <v>43</v>
      </c>
      <c r="B13" s="18">
        <f>B$3*Assumptions!$B32</f>
        <v>168000</v>
      </c>
      <c r="C13" s="18">
        <f>C$3*Assumptions!$B32</f>
        <v>174358.8</v>
      </c>
      <c r="D13" s="18">
        <f>D$3*Assumptions!$B32</f>
        <v>180958.2806</v>
      </c>
      <c r="E13" s="18">
        <f>E$3*Assumptions!$B32</f>
        <v>187807.5515</v>
      </c>
      <c r="F13" s="18">
        <f>F$3*Assumptions!$B32</f>
        <v>194916.0673</v>
      </c>
      <c r="G13" s="18">
        <f>G$3*Assumptions!$B32</f>
        <v>202293.6405</v>
      </c>
      <c r="H13" s="18">
        <f>H$3*Assumptions!$B32</f>
        <v>209950.4548</v>
      </c>
      <c r="I13" s="18">
        <f>I$3*Assumptions!$B32</f>
        <v>217897.0795</v>
      </c>
      <c r="J13" s="18">
        <f>J$3*Assumptions!$B32</f>
        <v>226144.4839</v>
      </c>
      <c r="K13" s="18">
        <f>K$3*Assumptions!$B32</f>
        <v>234704.0527</v>
      </c>
      <c r="L13" s="18">
        <f>L$3*Assumptions!$B32</f>
        <v>243587.601</v>
      </c>
      <c r="M13" s="18">
        <f>M$3*Assumptions!$B32</f>
        <v>252807.3917</v>
      </c>
    </row>
    <row r="14">
      <c r="A14" s="14" t="s">
        <v>66</v>
      </c>
      <c r="B14" s="18">
        <f>B$3*Assumptions!$B33</f>
        <v>210000</v>
      </c>
      <c r="C14" s="18">
        <f>C$3*Assumptions!$B33</f>
        <v>217948.5</v>
      </c>
      <c r="D14" s="18">
        <f>D$3*Assumptions!$B33</f>
        <v>226197.8507</v>
      </c>
      <c r="E14" s="18">
        <f>E$3*Assumptions!$B33</f>
        <v>234759.4394</v>
      </c>
      <c r="F14" s="18">
        <f>F$3*Assumptions!$B33</f>
        <v>243645.0842</v>
      </c>
      <c r="G14" s="18">
        <f>G$3*Assumptions!$B33</f>
        <v>252867.0506</v>
      </c>
      <c r="H14" s="18">
        <f>H$3*Assumptions!$B33</f>
        <v>262438.0685</v>
      </c>
      <c r="I14" s="18">
        <f>I$3*Assumptions!$B33</f>
        <v>272371.3493</v>
      </c>
      <c r="J14" s="18">
        <f>J$3*Assumptions!$B33</f>
        <v>282680.6049</v>
      </c>
      <c r="K14" s="18">
        <f>K$3*Assumptions!$B33</f>
        <v>293380.0658</v>
      </c>
      <c r="L14" s="18">
        <f>L$3*Assumptions!$B33</f>
        <v>304484.5013</v>
      </c>
      <c r="M14" s="18">
        <f>M$3*Assumptions!$B33</f>
        <v>316009.2397</v>
      </c>
    </row>
    <row r="16">
      <c r="A16" s="14" t="s">
        <v>67</v>
      </c>
    </row>
    <row r="17">
      <c r="A17" s="14" t="s">
        <v>40</v>
      </c>
      <c r="B17" s="18">
        <f>B$4*Assumptions!$C29</f>
        <v>360000</v>
      </c>
      <c r="C17" s="18">
        <f>C$4*Assumptions!$C29</f>
        <v>376380</v>
      </c>
      <c r="D17" s="18">
        <f>D$4*Assumptions!$C29</f>
        <v>393505.29</v>
      </c>
      <c r="E17" s="18">
        <f>E$4*Assumptions!$C29</f>
        <v>411409.7807</v>
      </c>
      <c r="F17" s="18">
        <f>F$4*Assumptions!$C29</f>
        <v>430128.9257</v>
      </c>
      <c r="G17" s="18">
        <f>G$4*Assumptions!$C29</f>
        <v>449699.7918</v>
      </c>
      <c r="H17" s="18">
        <f>H$4*Assumptions!$C29</f>
        <v>470161.1324</v>
      </c>
      <c r="I17" s="18">
        <f>I$4*Assumptions!$C29</f>
        <v>491553.4639</v>
      </c>
      <c r="J17" s="18">
        <f>J$4*Assumptions!$C29</f>
        <v>513919.1465</v>
      </c>
      <c r="K17" s="18">
        <f>K$4*Assumptions!$C29</f>
        <v>537302.4677</v>
      </c>
      <c r="L17" s="18">
        <f>L$4*Assumptions!$C29</f>
        <v>561749.7299</v>
      </c>
      <c r="M17" s="18">
        <f>M$4*Assumptions!$C29</f>
        <v>587309.3427</v>
      </c>
    </row>
    <row r="18">
      <c r="A18" s="14" t="s">
        <v>41</v>
      </c>
      <c r="B18" s="18">
        <f>B$4*Assumptions!$C30</f>
        <v>360000</v>
      </c>
      <c r="C18" s="18">
        <f>C$4*Assumptions!$C30</f>
        <v>376380</v>
      </c>
      <c r="D18" s="18">
        <f>D$4*Assumptions!$C30</f>
        <v>393505.29</v>
      </c>
      <c r="E18" s="18">
        <f>E$4*Assumptions!$C30</f>
        <v>411409.7807</v>
      </c>
      <c r="F18" s="18">
        <f>F$4*Assumptions!$C30</f>
        <v>430128.9257</v>
      </c>
      <c r="G18" s="18">
        <f>G$4*Assumptions!$C30</f>
        <v>449699.7918</v>
      </c>
      <c r="H18" s="18">
        <f>H$4*Assumptions!$C30</f>
        <v>470161.1324</v>
      </c>
      <c r="I18" s="18">
        <f>I$4*Assumptions!$C30</f>
        <v>491553.4639</v>
      </c>
      <c r="J18" s="18">
        <f>J$4*Assumptions!$C30</f>
        <v>513919.1465</v>
      </c>
      <c r="K18" s="18">
        <f>K$4*Assumptions!$C30</f>
        <v>537302.4677</v>
      </c>
      <c r="L18" s="18">
        <f>L$4*Assumptions!$C30</f>
        <v>561749.7299</v>
      </c>
      <c r="M18" s="18">
        <f>M$4*Assumptions!$C30</f>
        <v>587309.3427</v>
      </c>
    </row>
    <row r="19">
      <c r="A19" s="14" t="s">
        <v>42</v>
      </c>
      <c r="B19" s="18">
        <f>B$4*Assumptions!$C31</f>
        <v>720000</v>
      </c>
      <c r="C19" s="18">
        <f>C$4*Assumptions!$C31</f>
        <v>752760</v>
      </c>
      <c r="D19" s="18">
        <f>D$4*Assumptions!$C31</f>
        <v>787010.58</v>
      </c>
      <c r="E19" s="18">
        <f>E$4*Assumptions!$C31</f>
        <v>822819.5614</v>
      </c>
      <c r="F19" s="18">
        <f>F$4*Assumptions!$C31</f>
        <v>860257.8514</v>
      </c>
      <c r="G19" s="18">
        <f>G$4*Assumptions!$C31</f>
        <v>899399.5837</v>
      </c>
      <c r="H19" s="18">
        <f>H$4*Assumptions!$C31</f>
        <v>940322.2647</v>
      </c>
      <c r="I19" s="18">
        <f>I$4*Assumptions!$C31</f>
        <v>983106.9278</v>
      </c>
      <c r="J19" s="18">
        <f>J$4*Assumptions!$C31</f>
        <v>1027838.293</v>
      </c>
      <c r="K19" s="18">
        <f>K$4*Assumptions!$C31</f>
        <v>1074604.935</v>
      </c>
      <c r="L19" s="18">
        <f>L$4*Assumptions!$C31</f>
        <v>1123499.46</v>
      </c>
      <c r="M19" s="18">
        <f>M$4*Assumptions!$C31</f>
        <v>1174618.685</v>
      </c>
    </row>
    <row r="20">
      <c r="A20" s="14" t="s">
        <v>43</v>
      </c>
      <c r="B20" s="18">
        <f>B$4*Assumptions!$C32</f>
        <v>0</v>
      </c>
      <c r="C20" s="18">
        <f>C$4*Assumptions!$C32</f>
        <v>0</v>
      </c>
      <c r="D20" s="18">
        <f>D$4*Assumptions!$C32</f>
        <v>0</v>
      </c>
      <c r="E20" s="18">
        <f>E$4*Assumptions!$C32</f>
        <v>0</v>
      </c>
      <c r="F20" s="18">
        <f>F$4*Assumptions!$C32</f>
        <v>0</v>
      </c>
      <c r="G20" s="18">
        <f>G$4*Assumptions!$C32</f>
        <v>0</v>
      </c>
      <c r="H20" s="18">
        <f>H$4*Assumptions!$C32</f>
        <v>0</v>
      </c>
      <c r="I20" s="18">
        <f>I$4*Assumptions!$C32</f>
        <v>0</v>
      </c>
      <c r="J20" s="18">
        <f>J$4*Assumptions!$C32</f>
        <v>0</v>
      </c>
      <c r="K20" s="18">
        <f>K$4*Assumptions!$C32</f>
        <v>0</v>
      </c>
      <c r="L20" s="18">
        <f>L$4*Assumptions!$C32</f>
        <v>0</v>
      </c>
      <c r="M20" s="18">
        <f>M$4*Assumptions!$C32</f>
        <v>0</v>
      </c>
    </row>
    <row r="21">
      <c r="A21" s="14" t="s">
        <v>66</v>
      </c>
      <c r="B21" s="18">
        <f>B$4*Assumptions!$C33</f>
        <v>360000</v>
      </c>
      <c r="C21" s="18">
        <f>C$4*Assumptions!$C33</f>
        <v>376380</v>
      </c>
      <c r="D21" s="18">
        <f>D$4*Assumptions!$C33</f>
        <v>393505.29</v>
      </c>
      <c r="E21" s="18">
        <f>E$4*Assumptions!$C33</f>
        <v>411409.7807</v>
      </c>
      <c r="F21" s="18">
        <f>F$4*Assumptions!$C33</f>
        <v>430128.9257</v>
      </c>
      <c r="G21" s="18">
        <f>G$4*Assumptions!$C33</f>
        <v>449699.7918</v>
      </c>
      <c r="H21" s="18">
        <f>H$4*Assumptions!$C33</f>
        <v>470161.1324</v>
      </c>
      <c r="I21" s="18">
        <f>I$4*Assumptions!$C33</f>
        <v>491553.4639</v>
      </c>
      <c r="J21" s="18">
        <f>J$4*Assumptions!$C33</f>
        <v>513919.1465</v>
      </c>
      <c r="K21" s="18">
        <f>K$4*Assumptions!$C33</f>
        <v>537302.4677</v>
      </c>
      <c r="L21" s="18">
        <f>L$4*Assumptions!$C33</f>
        <v>561749.7299</v>
      </c>
      <c r="M21" s="18">
        <f>M$4*Assumptions!$C33</f>
        <v>587309.3427</v>
      </c>
    </row>
    <row r="23">
      <c r="A23" s="14" t="s">
        <v>68</v>
      </c>
    </row>
    <row r="24">
      <c r="A24" s="14" t="s">
        <v>40</v>
      </c>
      <c r="B24" s="18">
        <f>B$5*Assumptions!$D29</f>
        <v>100000</v>
      </c>
      <c r="C24" s="18">
        <f>C$5*Assumptions!$D29</f>
        <v>105575</v>
      </c>
      <c r="D24" s="18">
        <f>D$5*Assumptions!$D29</f>
        <v>111460.8063</v>
      </c>
      <c r="E24" s="18">
        <f>E$5*Assumptions!$D29</f>
        <v>117674.7462</v>
      </c>
      <c r="F24" s="18">
        <f>F$5*Assumptions!$D29</f>
        <v>124235.1133</v>
      </c>
      <c r="G24" s="18">
        <f>G$5*Assumptions!$D29</f>
        <v>131161.2209</v>
      </c>
      <c r="H24" s="18">
        <f>H$5*Assumptions!$D29</f>
        <v>138473.4589</v>
      </c>
      <c r="I24" s="18">
        <f>I$5*Assumptions!$D29</f>
        <v>146193.3543</v>
      </c>
      <c r="J24" s="18">
        <f>J$5*Assumptions!$D29</f>
        <v>154343.6338</v>
      </c>
      <c r="K24" s="18">
        <f>K$5*Assumptions!$D29</f>
        <v>162948.2913</v>
      </c>
      <c r="L24" s="18">
        <f>L$5*Assumptions!$D29</f>
        <v>172032.6586</v>
      </c>
      <c r="M24" s="18">
        <f>M$5*Assumptions!$D29</f>
        <v>181623.4793</v>
      </c>
    </row>
    <row r="25">
      <c r="A25" s="14" t="s">
        <v>41</v>
      </c>
      <c r="B25" s="18">
        <f>B$5*Assumptions!$D30</f>
        <v>150000</v>
      </c>
      <c r="C25" s="18">
        <f>C$5*Assumptions!$D30</f>
        <v>158362.5</v>
      </c>
      <c r="D25" s="18">
        <f>D$5*Assumptions!$D30</f>
        <v>167191.2094</v>
      </c>
      <c r="E25" s="18">
        <f>E$5*Assumptions!$D30</f>
        <v>176512.1193</v>
      </c>
      <c r="F25" s="18">
        <f>F$5*Assumptions!$D30</f>
        <v>186352.6699</v>
      </c>
      <c r="G25" s="18">
        <f>G$5*Assumptions!$D30</f>
        <v>196741.8313</v>
      </c>
      <c r="H25" s="18">
        <f>H$5*Assumptions!$D30</f>
        <v>207710.1884</v>
      </c>
      <c r="I25" s="18">
        <f>I$5*Assumptions!$D30</f>
        <v>219290.0314</v>
      </c>
      <c r="J25" s="18">
        <f>J$5*Assumptions!$D30</f>
        <v>231515.4506</v>
      </c>
      <c r="K25" s="18">
        <f>K$5*Assumptions!$D30</f>
        <v>244422.437</v>
      </c>
      <c r="L25" s="18">
        <f>L$5*Assumptions!$D30</f>
        <v>258048.9879</v>
      </c>
      <c r="M25" s="18">
        <f>M$5*Assumptions!$D30</f>
        <v>272435.219</v>
      </c>
    </row>
    <row r="26">
      <c r="A26" s="14" t="s">
        <v>42</v>
      </c>
      <c r="B26" s="18">
        <f>B$5*Assumptions!$D31</f>
        <v>50000</v>
      </c>
      <c r="C26" s="18">
        <f>C$5*Assumptions!$D31</f>
        <v>52787.5</v>
      </c>
      <c r="D26" s="18">
        <f>D$5*Assumptions!$D31</f>
        <v>55730.40313</v>
      </c>
      <c r="E26" s="18">
        <f>E$5*Assumptions!$D31</f>
        <v>58837.3731</v>
      </c>
      <c r="F26" s="18">
        <f>F$5*Assumptions!$D31</f>
        <v>62117.55665</v>
      </c>
      <c r="G26" s="18">
        <f>G$5*Assumptions!$D31</f>
        <v>65580.61043</v>
      </c>
      <c r="H26" s="18">
        <f>H$5*Assumptions!$D31</f>
        <v>69236.72946</v>
      </c>
      <c r="I26" s="18">
        <f>I$5*Assumptions!$D31</f>
        <v>73096.67713</v>
      </c>
      <c r="J26" s="18">
        <f>J$5*Assumptions!$D31</f>
        <v>77171.81688</v>
      </c>
      <c r="K26" s="18">
        <f>K$5*Assumptions!$D31</f>
        <v>81474.14567</v>
      </c>
      <c r="L26" s="18">
        <f>L$5*Assumptions!$D31</f>
        <v>86016.32929</v>
      </c>
      <c r="M26" s="18">
        <f>M$5*Assumptions!$D31</f>
        <v>90811.73965</v>
      </c>
    </row>
    <row r="27">
      <c r="A27" s="14" t="s">
        <v>43</v>
      </c>
      <c r="B27" s="18">
        <f>B$5*Assumptions!$D32</f>
        <v>50000</v>
      </c>
      <c r="C27" s="18">
        <f>C$5*Assumptions!$D32</f>
        <v>52787.5</v>
      </c>
      <c r="D27" s="18">
        <f>D$5*Assumptions!$D32</f>
        <v>55730.40313</v>
      </c>
      <c r="E27" s="18">
        <f>E$5*Assumptions!$D32</f>
        <v>58837.3731</v>
      </c>
      <c r="F27" s="18">
        <f>F$5*Assumptions!$D32</f>
        <v>62117.55665</v>
      </c>
      <c r="G27" s="18">
        <f>G$5*Assumptions!$D32</f>
        <v>65580.61043</v>
      </c>
      <c r="H27" s="18">
        <f>H$5*Assumptions!$D32</f>
        <v>69236.72946</v>
      </c>
      <c r="I27" s="18">
        <f>I$5*Assumptions!$D32</f>
        <v>73096.67713</v>
      </c>
      <c r="J27" s="18">
        <f>J$5*Assumptions!$D32</f>
        <v>77171.81688</v>
      </c>
      <c r="K27" s="18">
        <f>K$5*Assumptions!$D32</f>
        <v>81474.14567</v>
      </c>
      <c r="L27" s="18">
        <f>L$5*Assumptions!$D32</f>
        <v>86016.32929</v>
      </c>
      <c r="M27" s="18">
        <f>M$5*Assumptions!$D32</f>
        <v>90811.73965</v>
      </c>
    </row>
    <row r="28">
      <c r="A28" s="14" t="s">
        <v>66</v>
      </c>
      <c r="B28" s="18">
        <f>B$5*Assumptions!$D33</f>
        <v>150000</v>
      </c>
      <c r="C28" s="18">
        <f>C$5*Assumptions!$D33</f>
        <v>158362.5</v>
      </c>
      <c r="D28" s="18">
        <f>D$5*Assumptions!$D33</f>
        <v>167191.2094</v>
      </c>
      <c r="E28" s="18">
        <f>E$5*Assumptions!$D33</f>
        <v>176512.1193</v>
      </c>
      <c r="F28" s="18">
        <f>F$5*Assumptions!$D33</f>
        <v>186352.6699</v>
      </c>
      <c r="G28" s="18">
        <f>G$5*Assumptions!$D33</f>
        <v>196741.8313</v>
      </c>
      <c r="H28" s="18">
        <f>H$5*Assumptions!$D33</f>
        <v>207710.1884</v>
      </c>
      <c r="I28" s="18">
        <f>I$5*Assumptions!$D33</f>
        <v>219290.0314</v>
      </c>
      <c r="J28" s="18">
        <f>J$5*Assumptions!$D33</f>
        <v>231515.4506</v>
      </c>
      <c r="K28" s="18">
        <f>K$5*Assumptions!$D33</f>
        <v>244422.437</v>
      </c>
      <c r="L28" s="18">
        <f>L$5*Assumptions!$D33</f>
        <v>258048.9879</v>
      </c>
      <c r="M28" s="18">
        <f>M$5*Assumptions!$D33</f>
        <v>272435.219</v>
      </c>
    </row>
    <row r="30">
      <c r="A30" s="14" t="s">
        <v>69</v>
      </c>
    </row>
    <row r="31">
      <c r="A31" s="14" t="s">
        <v>26</v>
      </c>
    </row>
    <row r="32">
      <c r="A32" s="14" t="s">
        <v>40</v>
      </c>
      <c r="B32" s="18">
        <f>B10*(1-Assumptions!$B36)</f>
        <v>176400</v>
      </c>
      <c r="C32" s="18">
        <f>C10*(1-Assumptions!$B36)</f>
        <v>183076.74</v>
      </c>
      <c r="D32" s="18">
        <f>D10*(1-Assumptions!$B36)</f>
        <v>190006.1946</v>
      </c>
      <c r="E32" s="18">
        <f>E10*(1-Assumptions!$B36)</f>
        <v>197197.9291</v>
      </c>
      <c r="F32" s="18">
        <f>F10*(1-Assumptions!$B36)</f>
        <v>204661.8707</v>
      </c>
      <c r="G32" s="18">
        <f>G10*(1-Assumptions!$B36)</f>
        <v>212408.3225</v>
      </c>
      <c r="H32" s="18">
        <f>H10*(1-Assumptions!$B36)</f>
        <v>220447.9775</v>
      </c>
      <c r="I32" s="18">
        <f>I10*(1-Assumptions!$B36)</f>
        <v>228791.9335</v>
      </c>
      <c r="J32" s="18">
        <f>J10*(1-Assumptions!$B36)</f>
        <v>237451.7081</v>
      </c>
      <c r="K32" s="18">
        <f>K10*(1-Assumptions!$B36)</f>
        <v>246439.2553</v>
      </c>
      <c r="L32" s="18">
        <f>L10*(1-Assumptions!$B36)</f>
        <v>255766.9811</v>
      </c>
      <c r="M32" s="18">
        <f>M10*(1-Assumptions!$B36)</f>
        <v>265447.7613</v>
      </c>
    </row>
    <row r="33">
      <c r="A33" s="14" t="s">
        <v>41</v>
      </c>
      <c r="B33" s="18">
        <f>B11*(1-Assumptions!$B37)</f>
        <v>81900</v>
      </c>
      <c r="C33" s="18">
        <f>C11*(1-Assumptions!$B37)</f>
        <v>84999.915</v>
      </c>
      <c r="D33" s="18">
        <f>D11*(1-Assumptions!$B37)</f>
        <v>88217.16178</v>
      </c>
      <c r="E33" s="18">
        <f>E11*(1-Assumptions!$B37)</f>
        <v>91556.18136</v>
      </c>
      <c r="F33" s="18">
        <f>F11*(1-Assumptions!$B37)</f>
        <v>95021.58282</v>
      </c>
      <c r="G33" s="18">
        <f>G11*(1-Assumptions!$B37)</f>
        <v>98618.14973</v>
      </c>
      <c r="H33" s="18">
        <f>H11*(1-Assumptions!$B37)</f>
        <v>102350.8467</v>
      </c>
      <c r="I33" s="18">
        <f>I11*(1-Assumptions!$B37)</f>
        <v>106224.8262</v>
      </c>
      <c r="J33" s="18">
        <f>J11*(1-Assumptions!$B37)</f>
        <v>110245.4359</v>
      </c>
      <c r="K33" s="18">
        <f>K11*(1-Assumptions!$B37)</f>
        <v>114418.2257</v>
      </c>
      <c r="L33" s="18">
        <f>L11*(1-Assumptions!$B37)</f>
        <v>118748.9555</v>
      </c>
      <c r="M33" s="18">
        <f>M11*(1-Assumptions!$B37)</f>
        <v>123243.6035</v>
      </c>
    </row>
    <row r="34">
      <c r="A34" s="14" t="s">
        <v>42</v>
      </c>
      <c r="B34" s="18">
        <f>B12*(1-Assumptions!$B38)</f>
        <v>50400</v>
      </c>
      <c r="C34" s="18">
        <f>C12*(1-Assumptions!$B38)</f>
        <v>52307.64</v>
      </c>
      <c r="D34" s="18">
        <f>D12*(1-Assumptions!$B38)</f>
        <v>54287.48417</v>
      </c>
      <c r="E34" s="18">
        <f>E12*(1-Assumptions!$B38)</f>
        <v>56342.26545</v>
      </c>
      <c r="F34" s="18">
        <f>F12*(1-Assumptions!$B38)</f>
        <v>58474.8202</v>
      </c>
      <c r="G34" s="18">
        <f>G12*(1-Assumptions!$B38)</f>
        <v>60688.09214</v>
      </c>
      <c r="H34" s="18">
        <f>H12*(1-Assumptions!$B38)</f>
        <v>62985.13643</v>
      </c>
      <c r="I34" s="18">
        <f>I12*(1-Assumptions!$B38)</f>
        <v>65369.12384</v>
      </c>
      <c r="J34" s="18">
        <f>J12*(1-Assumptions!$B38)</f>
        <v>67843.34518</v>
      </c>
      <c r="K34" s="18">
        <f>K12*(1-Assumptions!$B38)</f>
        <v>70411.2158</v>
      </c>
      <c r="L34" s="18">
        <f>L12*(1-Assumptions!$B38)</f>
        <v>73076.28031</v>
      </c>
      <c r="M34" s="18">
        <f>M12*(1-Assumptions!$B38)</f>
        <v>75842.21752</v>
      </c>
    </row>
    <row r="35">
      <c r="A35" s="14" t="s">
        <v>43</v>
      </c>
      <c r="B35" s="18">
        <f>B13*(1-Assumptions!$B39)</f>
        <v>114240</v>
      </c>
      <c r="C35" s="18">
        <f>C13*(1-Assumptions!$B39)</f>
        <v>118563.984</v>
      </c>
      <c r="D35" s="18">
        <f>D13*(1-Assumptions!$B39)</f>
        <v>123051.6308</v>
      </c>
      <c r="E35" s="18">
        <f>E13*(1-Assumptions!$B39)</f>
        <v>127709.135</v>
      </c>
      <c r="F35" s="18">
        <f>F13*(1-Assumptions!$B39)</f>
        <v>132542.9258</v>
      </c>
      <c r="G35" s="18">
        <f>G13*(1-Assumptions!$B39)</f>
        <v>137559.6755</v>
      </c>
      <c r="H35" s="18">
        <f>H13*(1-Assumptions!$B39)</f>
        <v>142766.3092</v>
      </c>
      <c r="I35" s="18">
        <f>I13*(1-Assumptions!$B39)</f>
        <v>148170.014</v>
      </c>
      <c r="J35" s="18">
        <f>J13*(1-Assumptions!$B39)</f>
        <v>153778.2491</v>
      </c>
      <c r="K35" s="18">
        <f>K13*(1-Assumptions!$B39)</f>
        <v>159598.7558</v>
      </c>
      <c r="L35" s="18">
        <f>L13*(1-Assumptions!$B39)</f>
        <v>165639.5687</v>
      </c>
      <c r="M35" s="18">
        <f>M13*(1-Assumptions!$B39)</f>
        <v>171909.0264</v>
      </c>
    </row>
    <row r="36">
      <c r="A36" s="14" t="s">
        <v>66</v>
      </c>
      <c r="B36" s="18">
        <f>B14*(1-Assumptions!$B40)</f>
        <v>142800</v>
      </c>
      <c r="C36" s="18">
        <f>C14*(1-Assumptions!$B40)</f>
        <v>148204.98</v>
      </c>
      <c r="D36" s="18">
        <f>D14*(1-Assumptions!$B40)</f>
        <v>153814.5385</v>
      </c>
      <c r="E36" s="18">
        <f>E14*(1-Assumptions!$B40)</f>
        <v>159636.4188</v>
      </c>
      <c r="F36" s="18">
        <f>F14*(1-Assumptions!$B40)</f>
        <v>165678.6572</v>
      </c>
      <c r="G36" s="18">
        <f>G14*(1-Assumptions!$B40)</f>
        <v>171949.5944</v>
      </c>
      <c r="H36" s="18">
        <f>H14*(1-Assumptions!$B40)</f>
        <v>178457.8865</v>
      </c>
      <c r="I36" s="18">
        <f>I14*(1-Assumptions!$B40)</f>
        <v>185212.5176</v>
      </c>
      <c r="J36" s="18">
        <f>J14*(1-Assumptions!$B40)</f>
        <v>192222.8113</v>
      </c>
      <c r="K36" s="18">
        <f>K14*(1-Assumptions!$B40)</f>
        <v>199498.4448</v>
      </c>
      <c r="L36" s="18">
        <f>L14*(1-Assumptions!$B40)</f>
        <v>207049.4609</v>
      </c>
      <c r="M36" s="18">
        <f>M14*(1-Assumptions!$B40)</f>
        <v>214886.283</v>
      </c>
    </row>
    <row r="37">
      <c r="A37" s="14" t="s">
        <v>70</v>
      </c>
      <c r="B37" s="18">
        <f t="shared" ref="B37:M37" si="2">SUM(B32:B36)</f>
        <v>565740</v>
      </c>
      <c r="C37" s="18">
        <f t="shared" si="2"/>
        <v>587153.259</v>
      </c>
      <c r="D37" s="18">
        <f t="shared" si="2"/>
        <v>609377.0099</v>
      </c>
      <c r="E37" s="18">
        <f t="shared" si="2"/>
        <v>632441.9297</v>
      </c>
      <c r="F37" s="18">
        <f t="shared" si="2"/>
        <v>656379.8567</v>
      </c>
      <c r="G37" s="18">
        <f t="shared" si="2"/>
        <v>681223.8343</v>
      </c>
      <c r="H37" s="18">
        <f t="shared" si="2"/>
        <v>707008.1564</v>
      </c>
      <c r="I37" s="18">
        <f t="shared" si="2"/>
        <v>733768.4151</v>
      </c>
      <c r="J37" s="18">
        <f t="shared" si="2"/>
        <v>761541.5497</v>
      </c>
      <c r="K37" s="18">
        <f t="shared" si="2"/>
        <v>790365.8973</v>
      </c>
      <c r="L37" s="18">
        <f t="shared" si="2"/>
        <v>820281.2465</v>
      </c>
      <c r="M37" s="18">
        <f t="shared" si="2"/>
        <v>851328.8917</v>
      </c>
    </row>
    <row r="39">
      <c r="A39" s="14" t="s">
        <v>39</v>
      </c>
    </row>
    <row r="40">
      <c r="A40" s="14" t="s">
        <v>40</v>
      </c>
      <c r="B40" s="18">
        <f>B17*(1-Assumptions!$C36)</f>
        <v>248400</v>
      </c>
      <c r="C40" s="18">
        <f>C17*(1-Assumptions!$C36)</f>
        <v>259702.2</v>
      </c>
      <c r="D40" s="18">
        <f>D17*(1-Assumptions!$C36)</f>
        <v>271518.6501</v>
      </c>
      <c r="E40" s="18">
        <f>E17*(1-Assumptions!$C36)</f>
        <v>283872.7487</v>
      </c>
      <c r="F40" s="18">
        <f>F17*(1-Assumptions!$C36)</f>
        <v>296788.9587</v>
      </c>
      <c r="G40" s="18">
        <f>G17*(1-Assumptions!$C36)</f>
        <v>310292.8564</v>
      </c>
      <c r="H40" s="18">
        <f>H17*(1-Assumptions!$C36)</f>
        <v>324411.1813</v>
      </c>
      <c r="I40" s="18">
        <f>I17*(1-Assumptions!$C36)</f>
        <v>339171.8901</v>
      </c>
      <c r="J40" s="18">
        <f>J17*(1-Assumptions!$C36)</f>
        <v>354604.2111</v>
      </c>
      <c r="K40" s="18">
        <f>K17*(1-Assumptions!$C36)</f>
        <v>370738.7027</v>
      </c>
      <c r="L40" s="18">
        <f>L17*(1-Assumptions!$C36)</f>
        <v>387607.3137</v>
      </c>
      <c r="M40" s="18">
        <f>M17*(1-Assumptions!$C36)</f>
        <v>405243.4464</v>
      </c>
    </row>
    <row r="41">
      <c r="A41" s="14" t="s">
        <v>41</v>
      </c>
      <c r="B41" s="18">
        <f>B18*(1-Assumptions!$C37)</f>
        <v>237600</v>
      </c>
      <c r="C41" s="18">
        <f>C18*(1-Assumptions!$C37)</f>
        <v>248410.8</v>
      </c>
      <c r="D41" s="18">
        <f>D18*(1-Assumptions!$C37)</f>
        <v>259713.4914</v>
      </c>
      <c r="E41" s="18">
        <f>E18*(1-Assumptions!$C37)</f>
        <v>271530.4553</v>
      </c>
      <c r="F41" s="18">
        <f>F18*(1-Assumptions!$C37)</f>
        <v>283885.091</v>
      </c>
      <c r="G41" s="18">
        <f>G18*(1-Assumptions!$C37)</f>
        <v>296801.8626</v>
      </c>
      <c r="H41" s="18">
        <f>H18*(1-Assumptions!$C37)</f>
        <v>310306.3474</v>
      </c>
      <c r="I41" s="18">
        <f>I18*(1-Assumptions!$C37)</f>
        <v>324425.2862</v>
      </c>
      <c r="J41" s="18">
        <f>J18*(1-Assumptions!$C37)</f>
        <v>339186.6367</v>
      </c>
      <c r="K41" s="18">
        <f>K18*(1-Assumptions!$C37)</f>
        <v>354619.6287</v>
      </c>
      <c r="L41" s="18">
        <f>L18*(1-Assumptions!$C37)</f>
        <v>370754.8218</v>
      </c>
      <c r="M41" s="18">
        <f>M18*(1-Assumptions!$C37)</f>
        <v>387624.1661</v>
      </c>
    </row>
    <row r="42">
      <c r="A42" s="14" t="s">
        <v>42</v>
      </c>
      <c r="B42" s="18">
        <f>B19*(1-Assumptions!$C38)</f>
        <v>417600</v>
      </c>
      <c r="C42" s="18">
        <f>C19*(1-Assumptions!$C38)</f>
        <v>436600.8</v>
      </c>
      <c r="D42" s="18">
        <f>D19*(1-Assumptions!$C38)</f>
        <v>456466.1364</v>
      </c>
      <c r="E42" s="18">
        <f>E19*(1-Assumptions!$C38)</f>
        <v>477235.3456</v>
      </c>
      <c r="F42" s="18">
        <f>F19*(1-Assumptions!$C38)</f>
        <v>498949.5538</v>
      </c>
      <c r="G42" s="18">
        <f>G19*(1-Assumptions!$C38)</f>
        <v>521651.7585</v>
      </c>
      <c r="H42" s="18">
        <f>H19*(1-Assumptions!$C38)</f>
        <v>545386.9135</v>
      </c>
      <c r="I42" s="18">
        <f>I19*(1-Assumptions!$C38)</f>
        <v>570202.0181</v>
      </c>
      <c r="J42" s="18">
        <f>J19*(1-Assumptions!$C38)</f>
        <v>596146.2099</v>
      </c>
      <c r="K42" s="18">
        <f>K19*(1-Assumptions!$C38)</f>
        <v>623270.8625</v>
      </c>
      <c r="L42" s="18">
        <f>L19*(1-Assumptions!$C38)</f>
        <v>651629.6867</v>
      </c>
      <c r="M42" s="18">
        <f>M19*(1-Assumptions!$C38)</f>
        <v>681278.8375</v>
      </c>
    </row>
    <row r="43">
      <c r="A43" s="14" t="s">
        <v>43</v>
      </c>
      <c r="B43" s="18">
        <f>B20*(1-Assumptions!$C39)</f>
        <v>0</v>
      </c>
      <c r="C43" s="18">
        <f>C20*(1-Assumptions!$C39)</f>
        <v>0</v>
      </c>
      <c r="D43" s="18">
        <f>D20*(1-Assumptions!$C39)</f>
        <v>0</v>
      </c>
      <c r="E43" s="18">
        <f>E20*(1-Assumptions!$C39)</f>
        <v>0</v>
      </c>
      <c r="F43" s="18">
        <f>F20*(1-Assumptions!$C39)</f>
        <v>0</v>
      </c>
      <c r="G43" s="18">
        <f>G20*(1-Assumptions!$C39)</f>
        <v>0</v>
      </c>
      <c r="H43" s="18">
        <f>H20*(1-Assumptions!$C39)</f>
        <v>0</v>
      </c>
      <c r="I43" s="18">
        <f>I20*(1-Assumptions!$C39)</f>
        <v>0</v>
      </c>
      <c r="J43" s="18">
        <f>J20*(1-Assumptions!$C39)</f>
        <v>0</v>
      </c>
      <c r="K43" s="18">
        <f>K20*(1-Assumptions!$C39)</f>
        <v>0</v>
      </c>
      <c r="L43" s="18">
        <f>L20*(1-Assumptions!$C39)</f>
        <v>0</v>
      </c>
      <c r="M43" s="18">
        <f>M20*(1-Assumptions!$C39)</f>
        <v>0</v>
      </c>
    </row>
    <row r="44">
      <c r="A44" s="14" t="s">
        <v>66</v>
      </c>
      <c r="B44" s="18">
        <f>B21*(1-Assumptions!$C40)</f>
        <v>241200</v>
      </c>
      <c r="C44" s="18">
        <f>C21*(1-Assumptions!$C40)</f>
        <v>252174.6</v>
      </c>
      <c r="D44" s="18">
        <f>D21*(1-Assumptions!$C40)</f>
        <v>263648.5443</v>
      </c>
      <c r="E44" s="18">
        <f>E21*(1-Assumptions!$C40)</f>
        <v>275644.5531</v>
      </c>
      <c r="F44" s="18">
        <f>F21*(1-Assumptions!$C40)</f>
        <v>288186.3802</v>
      </c>
      <c r="G44" s="18">
        <f>G21*(1-Assumptions!$C40)</f>
        <v>301298.8605</v>
      </c>
      <c r="H44" s="18">
        <f>H21*(1-Assumptions!$C40)</f>
        <v>315007.9587</v>
      </c>
      <c r="I44" s="18">
        <f>I21*(1-Assumptions!$C40)</f>
        <v>329340.8208</v>
      </c>
      <c r="J44" s="18">
        <f>J21*(1-Assumptions!$C40)</f>
        <v>344325.8282</v>
      </c>
      <c r="K44" s="18">
        <f>K21*(1-Assumptions!$C40)</f>
        <v>359992.6533</v>
      </c>
      <c r="L44" s="18">
        <f>L21*(1-Assumptions!$C40)</f>
        <v>376372.3191</v>
      </c>
      <c r="M44" s="18">
        <f>M21*(1-Assumptions!$C40)</f>
        <v>393497.2596</v>
      </c>
    </row>
    <row r="45">
      <c r="A45" s="14" t="s">
        <v>71</v>
      </c>
      <c r="B45" s="18">
        <f t="shared" ref="B45:M45" si="3">SUM(B40:B44)</f>
        <v>1144800</v>
      </c>
      <c r="C45" s="18">
        <f t="shared" si="3"/>
        <v>1196888.4</v>
      </c>
      <c r="D45" s="18">
        <f t="shared" si="3"/>
        <v>1251346.822</v>
      </c>
      <c r="E45" s="18">
        <f t="shared" si="3"/>
        <v>1308283.103</v>
      </c>
      <c r="F45" s="18">
        <f t="shared" si="3"/>
        <v>1367809.984</v>
      </c>
      <c r="G45" s="18">
        <f t="shared" si="3"/>
        <v>1430045.338</v>
      </c>
      <c r="H45" s="18">
        <f t="shared" si="3"/>
        <v>1495112.401</v>
      </c>
      <c r="I45" s="18">
        <f t="shared" si="3"/>
        <v>1563140.015</v>
      </c>
      <c r="J45" s="18">
        <f t="shared" si="3"/>
        <v>1634262.886</v>
      </c>
      <c r="K45" s="18">
        <f t="shared" si="3"/>
        <v>1708621.847</v>
      </c>
      <c r="L45" s="18">
        <f t="shared" si="3"/>
        <v>1786364.141</v>
      </c>
      <c r="M45" s="18">
        <f t="shared" si="3"/>
        <v>1867643.71</v>
      </c>
    </row>
    <row r="47">
      <c r="A47" s="14" t="s">
        <v>28</v>
      </c>
    </row>
    <row r="48">
      <c r="A48" s="14" t="s">
        <v>40</v>
      </c>
      <c r="B48" s="18">
        <f>B24*(1-Assumptions!$D36)</f>
        <v>68000</v>
      </c>
      <c r="C48" s="18">
        <f>C24*(1-Assumptions!$D36)</f>
        <v>71791</v>
      </c>
      <c r="D48" s="18">
        <f>D24*(1-Assumptions!$D36)</f>
        <v>75793.34825</v>
      </c>
      <c r="E48" s="18">
        <f>E24*(1-Assumptions!$D36)</f>
        <v>80018.82741</v>
      </c>
      <c r="F48" s="18">
        <f>F24*(1-Assumptions!$D36)</f>
        <v>84479.87704</v>
      </c>
      <c r="G48" s="18">
        <f>G24*(1-Assumptions!$D36)</f>
        <v>89189.63019</v>
      </c>
      <c r="H48" s="18">
        <f>H24*(1-Assumptions!$D36)</f>
        <v>94161.95207</v>
      </c>
      <c r="I48" s="18">
        <f>I24*(1-Assumptions!$D36)</f>
        <v>99411.4809</v>
      </c>
      <c r="J48" s="18">
        <f>J24*(1-Assumptions!$D36)</f>
        <v>104953.671</v>
      </c>
      <c r="K48" s="18">
        <f>K24*(1-Assumptions!$D36)</f>
        <v>110804.8381</v>
      </c>
      <c r="L48" s="18">
        <f>L24*(1-Assumptions!$D36)</f>
        <v>116982.2078</v>
      </c>
      <c r="M48" s="18">
        <f>M24*(1-Assumptions!$D36)</f>
        <v>123503.9659</v>
      </c>
    </row>
    <row r="49">
      <c r="A49" s="14" t="s">
        <v>41</v>
      </c>
      <c r="B49" s="18">
        <f>B25*(1-Assumptions!$D37)</f>
        <v>96000</v>
      </c>
      <c r="C49" s="18">
        <f>C25*(1-Assumptions!$D37)</f>
        <v>101352</v>
      </c>
      <c r="D49" s="18">
        <f>D25*(1-Assumptions!$D37)</f>
        <v>107002.374</v>
      </c>
      <c r="E49" s="18">
        <f>E25*(1-Assumptions!$D37)</f>
        <v>112967.7564</v>
      </c>
      <c r="F49" s="18">
        <f>F25*(1-Assumptions!$D37)</f>
        <v>119265.7088</v>
      </c>
      <c r="G49" s="18">
        <f>G25*(1-Assumptions!$D37)</f>
        <v>125914.772</v>
      </c>
      <c r="H49" s="18">
        <f>H25*(1-Assumptions!$D37)</f>
        <v>132934.5206</v>
      </c>
      <c r="I49" s="18">
        <f>I25*(1-Assumptions!$D37)</f>
        <v>140345.6201</v>
      </c>
      <c r="J49" s="18">
        <f>J25*(1-Assumptions!$D37)</f>
        <v>148169.8884</v>
      </c>
      <c r="K49" s="18">
        <f>K25*(1-Assumptions!$D37)</f>
        <v>156430.3597</v>
      </c>
      <c r="L49" s="18">
        <f>L25*(1-Assumptions!$D37)</f>
        <v>165151.3522</v>
      </c>
      <c r="M49" s="18">
        <f>M25*(1-Assumptions!$D37)</f>
        <v>174358.5401</v>
      </c>
    </row>
    <row r="50">
      <c r="A50" s="14" t="s">
        <v>42</v>
      </c>
      <c r="B50" s="18">
        <f>B26*(1-Assumptions!$D38)</f>
        <v>30000</v>
      </c>
      <c r="C50" s="18">
        <f>C26*(1-Assumptions!$D38)</f>
        <v>31672.5</v>
      </c>
      <c r="D50" s="18">
        <f>D26*(1-Assumptions!$D38)</f>
        <v>33438.24188</v>
      </c>
      <c r="E50" s="18">
        <f>E26*(1-Assumptions!$D38)</f>
        <v>35302.42386</v>
      </c>
      <c r="F50" s="18">
        <f>F26*(1-Assumptions!$D38)</f>
        <v>37270.53399</v>
      </c>
      <c r="G50" s="18">
        <f>G26*(1-Assumptions!$D38)</f>
        <v>39348.36626</v>
      </c>
      <c r="H50" s="18">
        <f>H26*(1-Assumptions!$D38)</f>
        <v>41542.03768</v>
      </c>
      <c r="I50" s="18">
        <f>I26*(1-Assumptions!$D38)</f>
        <v>43858.00628</v>
      </c>
      <c r="J50" s="18">
        <f>J26*(1-Assumptions!$D38)</f>
        <v>46303.09013</v>
      </c>
      <c r="K50" s="18">
        <f>K26*(1-Assumptions!$D38)</f>
        <v>48884.4874</v>
      </c>
      <c r="L50" s="18">
        <f>L26*(1-Assumptions!$D38)</f>
        <v>51609.79758</v>
      </c>
      <c r="M50" s="18">
        <f>M26*(1-Assumptions!$D38)</f>
        <v>54487.04379</v>
      </c>
    </row>
    <row r="51">
      <c r="A51" s="14" t="s">
        <v>43</v>
      </c>
      <c r="B51" s="18">
        <f>B27*(1-Assumptions!$D39)</f>
        <v>35000</v>
      </c>
      <c r="C51" s="18">
        <f>C27*(1-Assumptions!$D39)</f>
        <v>36951.25</v>
      </c>
      <c r="D51" s="18">
        <f>D27*(1-Assumptions!$D39)</f>
        <v>39011.28219</v>
      </c>
      <c r="E51" s="18">
        <f>E27*(1-Assumptions!$D39)</f>
        <v>41186.16117</v>
      </c>
      <c r="F51" s="18">
        <f>F27*(1-Assumptions!$D39)</f>
        <v>43482.28965</v>
      </c>
      <c r="G51" s="18">
        <f>G27*(1-Assumptions!$D39)</f>
        <v>45906.4273</v>
      </c>
      <c r="H51" s="18">
        <f>H27*(1-Assumptions!$D39)</f>
        <v>48465.71063</v>
      </c>
      <c r="I51" s="18">
        <f>I27*(1-Assumptions!$D39)</f>
        <v>51167.67399</v>
      </c>
      <c r="J51" s="18">
        <f>J27*(1-Assumptions!$D39)</f>
        <v>54020.27182</v>
      </c>
      <c r="K51" s="18">
        <f>K27*(1-Assumptions!$D39)</f>
        <v>57031.90197</v>
      </c>
      <c r="L51" s="18">
        <f>L27*(1-Assumptions!$D39)</f>
        <v>60211.43051</v>
      </c>
      <c r="M51" s="18">
        <f>M27*(1-Assumptions!$D39)</f>
        <v>63568.21776</v>
      </c>
    </row>
    <row r="52">
      <c r="A52" s="14" t="s">
        <v>66</v>
      </c>
      <c r="B52" s="18">
        <f>B28*(1-Assumptions!$D40)</f>
        <v>99000</v>
      </c>
      <c r="C52" s="18">
        <f>C28*(1-Assumptions!$D40)</f>
        <v>104519.25</v>
      </c>
      <c r="D52" s="18">
        <f>D28*(1-Assumptions!$D40)</f>
        <v>110346.1982</v>
      </c>
      <c r="E52" s="18">
        <f>E28*(1-Assumptions!$D40)</f>
        <v>116497.9987</v>
      </c>
      <c r="F52" s="18">
        <f>F28*(1-Assumptions!$D40)</f>
        <v>122992.7622</v>
      </c>
      <c r="G52" s="18">
        <f>G28*(1-Assumptions!$D40)</f>
        <v>129849.6087</v>
      </c>
      <c r="H52" s="18">
        <f>H28*(1-Assumptions!$D40)</f>
        <v>137088.7243</v>
      </c>
      <c r="I52" s="18">
        <f>I28*(1-Assumptions!$D40)</f>
        <v>144731.4207</v>
      </c>
      <c r="J52" s="18">
        <f>J28*(1-Assumptions!$D40)</f>
        <v>152800.1974</v>
      </c>
      <c r="K52" s="18">
        <f>K28*(1-Assumptions!$D40)</f>
        <v>161318.8084</v>
      </c>
      <c r="L52" s="18">
        <f>L28*(1-Assumptions!$D40)</f>
        <v>170312.332</v>
      </c>
      <c r="M52" s="18">
        <f>M28*(1-Assumptions!$D40)</f>
        <v>179807.2445</v>
      </c>
    </row>
    <row r="53">
      <c r="A53" s="14" t="s">
        <v>72</v>
      </c>
      <c r="B53" s="18">
        <f t="shared" ref="B53:M53" si="4">SUM(B48:B52)</f>
        <v>328000</v>
      </c>
      <c r="C53" s="18">
        <f t="shared" si="4"/>
        <v>346286</v>
      </c>
      <c r="D53" s="18">
        <f t="shared" si="4"/>
        <v>365591.4445</v>
      </c>
      <c r="E53" s="18">
        <f t="shared" si="4"/>
        <v>385973.1675</v>
      </c>
      <c r="F53" s="18">
        <f t="shared" si="4"/>
        <v>407491.1716</v>
      </c>
      <c r="G53" s="18">
        <f t="shared" si="4"/>
        <v>430208.8044</v>
      </c>
      <c r="H53" s="18">
        <f t="shared" si="4"/>
        <v>454192.9453</v>
      </c>
      <c r="I53" s="18">
        <f t="shared" si="4"/>
        <v>479514.202</v>
      </c>
      <c r="J53" s="18">
        <f t="shared" si="4"/>
        <v>506247.1187</v>
      </c>
      <c r="K53" s="18">
        <f t="shared" si="4"/>
        <v>534470.3956</v>
      </c>
      <c r="L53" s="18">
        <f t="shared" si="4"/>
        <v>564267.1202</v>
      </c>
      <c r="M53" s="18">
        <f t="shared" si="4"/>
        <v>595725.0121</v>
      </c>
    </row>
    <row r="55">
      <c r="A55" s="14" t="s">
        <v>73</v>
      </c>
      <c r="B55" s="18">
        <f t="shared" ref="B55:M55" si="5">B37+B45+B53</f>
        <v>2038540</v>
      </c>
      <c r="C55" s="18">
        <f t="shared" si="5"/>
        <v>2130327.659</v>
      </c>
      <c r="D55" s="18">
        <f t="shared" si="5"/>
        <v>2226315.277</v>
      </c>
      <c r="E55" s="18">
        <f t="shared" si="5"/>
        <v>2326698.2</v>
      </c>
      <c r="F55" s="18">
        <f t="shared" si="5"/>
        <v>2431681.012</v>
      </c>
      <c r="G55" s="18">
        <f t="shared" si="5"/>
        <v>2541477.977</v>
      </c>
      <c r="H55" s="18">
        <f t="shared" si="5"/>
        <v>2656313.503</v>
      </c>
      <c r="I55" s="18">
        <f t="shared" si="5"/>
        <v>2776422.632</v>
      </c>
      <c r="J55" s="18">
        <f t="shared" si="5"/>
        <v>2902051.554</v>
      </c>
      <c r="K55" s="18">
        <f t="shared" si="5"/>
        <v>3033458.14</v>
      </c>
      <c r="L55" s="18">
        <f t="shared" si="5"/>
        <v>3170912.508</v>
      </c>
      <c r="M55" s="18">
        <f t="shared" si="5"/>
        <v>3314697.613</v>
      </c>
    </row>
    <row r="57">
      <c r="A57" s="14" t="s">
        <v>74</v>
      </c>
    </row>
    <row r="58">
      <c r="A58" s="14" t="s">
        <v>75</v>
      </c>
      <c r="B58" s="18">
        <f>Assumptions!$F43</f>
        <v>90000</v>
      </c>
      <c r="C58" s="18">
        <f>Assumptions!$F43</f>
        <v>90000</v>
      </c>
      <c r="D58" s="18">
        <f>Assumptions!$F43</f>
        <v>90000</v>
      </c>
      <c r="E58" s="18">
        <f>Assumptions!$F43</f>
        <v>90000</v>
      </c>
      <c r="F58" s="18">
        <f>Assumptions!$F43</f>
        <v>90000</v>
      </c>
      <c r="G58" s="18">
        <f>Assumptions!$F43</f>
        <v>90000</v>
      </c>
      <c r="H58" s="18">
        <f>Assumptions!$F43</f>
        <v>90000</v>
      </c>
      <c r="I58" s="18">
        <f>Assumptions!$F43</f>
        <v>90000</v>
      </c>
      <c r="J58" s="18">
        <f>Assumptions!$F43</f>
        <v>90000</v>
      </c>
      <c r="K58" s="18">
        <f>Assumptions!$F43</f>
        <v>90000</v>
      </c>
      <c r="L58" s="18">
        <f>Assumptions!$F43</f>
        <v>90000</v>
      </c>
      <c r="M58" s="18">
        <f>Assumptions!$F43</f>
        <v>90000</v>
      </c>
    </row>
    <row r="59">
      <c r="A59" s="14" t="s">
        <v>48</v>
      </c>
      <c r="B59" s="18">
        <f>Assumptions!$F44</f>
        <v>60000</v>
      </c>
      <c r="C59" s="18">
        <f>Assumptions!$F44</f>
        <v>60000</v>
      </c>
      <c r="D59" s="18">
        <f>Assumptions!$F44</f>
        <v>60000</v>
      </c>
      <c r="E59" s="18">
        <f>Assumptions!$F44</f>
        <v>60000</v>
      </c>
      <c r="F59" s="18">
        <f>Assumptions!$F44</f>
        <v>60000</v>
      </c>
      <c r="G59" s="18">
        <f>Assumptions!$F44</f>
        <v>60000</v>
      </c>
      <c r="H59" s="18">
        <f>Assumptions!$F44</f>
        <v>60000</v>
      </c>
      <c r="I59" s="18">
        <f>Assumptions!$F44</f>
        <v>60000</v>
      </c>
      <c r="J59" s="18">
        <f>Assumptions!$F44</f>
        <v>60000</v>
      </c>
      <c r="K59" s="18">
        <f>Assumptions!$F44</f>
        <v>60000</v>
      </c>
      <c r="L59" s="18">
        <f>Assumptions!$F44</f>
        <v>60000</v>
      </c>
      <c r="M59" s="18">
        <f>Assumptions!$F44</f>
        <v>60000</v>
      </c>
    </row>
    <row r="60">
      <c r="A60" s="14" t="s">
        <v>49</v>
      </c>
      <c r="B60" s="18">
        <f>Assumptions!$F45</f>
        <v>120000</v>
      </c>
      <c r="C60" s="18">
        <f>Assumptions!$F45</f>
        <v>120000</v>
      </c>
      <c r="D60" s="18">
        <f>Assumptions!$F45</f>
        <v>120000</v>
      </c>
      <c r="E60" s="18">
        <f>Assumptions!$F45</f>
        <v>120000</v>
      </c>
      <c r="F60" s="18">
        <f>Assumptions!$F45</f>
        <v>120000</v>
      </c>
      <c r="G60" s="18">
        <f>Assumptions!$F45</f>
        <v>120000</v>
      </c>
      <c r="H60" s="18">
        <f>Assumptions!$F45</f>
        <v>120000</v>
      </c>
      <c r="I60" s="18">
        <f>Assumptions!$F45</f>
        <v>120000</v>
      </c>
      <c r="J60" s="18">
        <f>Assumptions!$F45</f>
        <v>120000</v>
      </c>
      <c r="K60" s="18">
        <f>Assumptions!$F45</f>
        <v>120000</v>
      </c>
      <c r="L60" s="18">
        <f>Assumptions!$F45</f>
        <v>120000</v>
      </c>
      <c r="M60" s="18">
        <f>Assumptions!$F45</f>
        <v>120000</v>
      </c>
    </row>
    <row r="62">
      <c r="A62" s="14" t="s">
        <v>76</v>
      </c>
      <c r="B62" s="18">
        <f t="shared" ref="B62:M62" si="6">B55+B58+B59+B60</f>
        <v>2308540</v>
      </c>
      <c r="C62" s="18">
        <f t="shared" si="6"/>
        <v>2400327.659</v>
      </c>
      <c r="D62" s="18">
        <f t="shared" si="6"/>
        <v>2496315.277</v>
      </c>
      <c r="E62" s="18">
        <f t="shared" si="6"/>
        <v>2596698.2</v>
      </c>
      <c r="F62" s="18">
        <f t="shared" si="6"/>
        <v>2701681.012</v>
      </c>
      <c r="G62" s="18">
        <f t="shared" si="6"/>
        <v>2811477.977</v>
      </c>
      <c r="H62" s="18">
        <f t="shared" si="6"/>
        <v>2926313.503</v>
      </c>
      <c r="I62" s="18">
        <f t="shared" si="6"/>
        <v>3046422.632</v>
      </c>
      <c r="J62" s="18">
        <f t="shared" si="6"/>
        <v>3172051.554</v>
      </c>
      <c r="K62" s="18">
        <f t="shared" si="6"/>
        <v>3303458.14</v>
      </c>
      <c r="L62" s="18">
        <f t="shared" si="6"/>
        <v>3440912.508</v>
      </c>
      <c r="M62" s="18">
        <f t="shared" si="6"/>
        <v>3584697.613</v>
      </c>
    </row>
    <row r="64">
      <c r="A64" s="14" t="s">
        <v>77</v>
      </c>
      <c r="B64" s="18">
        <f t="shared" ref="B64:M64" si="7">B6-B62</f>
        <v>831460</v>
      </c>
      <c r="C64" s="18">
        <f t="shared" si="7"/>
        <v>881241.341</v>
      </c>
      <c r="D64" s="18">
        <f t="shared" si="7"/>
        <v>933306.6076</v>
      </c>
      <c r="E64" s="18">
        <f t="shared" si="7"/>
        <v>987762.1921</v>
      </c>
      <c r="F64" s="18">
        <f t="shared" si="7"/>
        <v>1044719.52</v>
      </c>
      <c r="G64" s="18">
        <f t="shared" si="7"/>
        <v>1104295.289</v>
      </c>
      <c r="H64" s="18">
        <f t="shared" si="7"/>
        <v>1166611.728</v>
      </c>
      <c r="I64" s="18">
        <f t="shared" si="7"/>
        <v>1231796.856</v>
      </c>
      <c r="J64" s="18">
        <f t="shared" si="7"/>
        <v>1299984.767</v>
      </c>
      <c r="K64" s="18">
        <f t="shared" si="7"/>
        <v>1371315.918</v>
      </c>
      <c r="L64" s="18">
        <f t="shared" si="7"/>
        <v>1445937.44</v>
      </c>
      <c r="M64" s="18">
        <f t="shared" si="7"/>
        <v>1524003.455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4" t="s">
        <v>50</v>
      </c>
      <c r="C1" s="14" t="s">
        <v>51</v>
      </c>
      <c r="D1" s="14" t="s">
        <v>52</v>
      </c>
      <c r="E1" s="14" t="s">
        <v>53</v>
      </c>
      <c r="F1" s="14" t="s">
        <v>54</v>
      </c>
      <c r="G1" s="14" t="s">
        <v>55</v>
      </c>
      <c r="H1" s="14" t="s">
        <v>56</v>
      </c>
      <c r="I1" s="14" t="s">
        <v>57</v>
      </c>
      <c r="J1" s="14" t="s">
        <v>58</v>
      </c>
      <c r="K1" s="14" t="s">
        <v>59</v>
      </c>
      <c r="L1" s="14" t="s">
        <v>60</v>
      </c>
      <c r="M1" s="14" t="s">
        <v>61</v>
      </c>
    </row>
    <row r="2">
      <c r="A2" s="14" t="s">
        <v>63</v>
      </c>
    </row>
    <row r="3">
      <c r="A3" s="14" t="s">
        <v>26</v>
      </c>
      <c r="B3" s="18">
        <f>'Sales and Costs-S1'!B3+'Sales and Costs-S2'!B3+'Sales and Costs-S3'!B3+'Sales and Costs-S4'!B3+'Sales and Costs-S5'!B3</f>
        <v>3150000</v>
      </c>
      <c r="C3" s="18">
        <f>'Sales and Costs-S1'!C3+'Sales and Costs-S2'!C3+'Sales and Costs-S3'!C3+'Sales and Costs-S4'!C3+'Sales and Costs-S5'!C3</f>
        <v>3223723.5</v>
      </c>
      <c r="D3" s="18">
        <f>'Sales and Costs-S1'!D3+'Sales and Costs-S2'!D3+'Sales and Costs-S3'!D3+'Sales and Costs-S4'!D3+'Sales and Costs-S5'!D3</f>
        <v>3299603.502</v>
      </c>
      <c r="E3" s="18">
        <f>'Sales and Costs-S1'!E3+'Sales and Costs-S2'!E3+'Sales and Costs-S3'!E3+'Sales and Costs-S4'!E3+'Sales and Costs-S5'!E3</f>
        <v>3377710.835</v>
      </c>
      <c r="F3" s="18">
        <f>'Sales and Costs-S1'!F3+'Sales and Costs-S2'!F3+'Sales and Costs-S3'!F3+'Sales and Costs-S4'!F3+'Sales and Costs-S5'!F3</f>
        <v>3458118.793</v>
      </c>
      <c r="G3" s="18">
        <f>'Sales and Costs-S1'!G3+'Sales and Costs-S2'!G3+'Sales and Costs-S3'!G3+'Sales and Costs-S4'!G3+'Sales and Costs-S5'!G3</f>
        <v>3540903.215</v>
      </c>
      <c r="H3" s="18">
        <f>'Sales and Costs-S1'!H3+'Sales and Costs-S2'!H3+'Sales and Costs-S3'!H3+'Sales and Costs-S4'!H3+'Sales and Costs-S5'!H3</f>
        <v>3626142.581</v>
      </c>
      <c r="I3" s="18">
        <f>'Sales and Costs-S1'!I3+'Sales and Costs-S2'!I3+'Sales and Costs-S3'!I3+'Sales and Costs-S4'!I3+'Sales and Costs-S5'!I3</f>
        <v>3713918.107</v>
      </c>
      <c r="J3" s="18">
        <f>'Sales and Costs-S1'!J3+'Sales and Costs-S2'!J3+'Sales and Costs-S3'!J3+'Sales and Costs-S4'!J3+'Sales and Costs-S5'!J3</f>
        <v>3804313.839</v>
      </c>
      <c r="K3" s="18">
        <f>'Sales and Costs-S1'!K3+'Sales and Costs-S2'!K3+'Sales and Costs-S3'!K3+'Sales and Costs-S4'!K3+'Sales and Costs-S5'!K3</f>
        <v>3897416.76</v>
      </c>
      <c r="L3" s="18">
        <f>'Sales and Costs-S1'!L3+'Sales and Costs-S2'!L3+'Sales and Costs-S3'!L3+'Sales and Costs-S4'!L3+'Sales and Costs-S5'!L3</f>
        <v>3993316.889</v>
      </c>
      <c r="M3" s="18">
        <f>'Sales and Costs-S1'!M3+'Sales and Costs-S2'!M3+'Sales and Costs-S3'!M3+'Sales and Costs-S4'!M3+'Sales and Costs-S5'!M3</f>
        <v>4092107.393</v>
      </c>
    </row>
    <row r="4">
      <c r="A4" s="14" t="s">
        <v>39</v>
      </c>
      <c r="B4" s="18">
        <f>'Sales and Costs-S1'!B4+'Sales and Costs-S2'!B4+'Sales and Costs-S3'!B4+'Sales and Costs-S4'!B4+'Sales and Costs-S5'!B4</f>
        <v>7350000</v>
      </c>
      <c r="C4" s="18">
        <f>'Sales and Costs-S1'!C4+'Sales and Costs-S2'!C4+'Sales and Costs-S3'!C4+'Sales and Costs-S4'!C4+'Sales and Costs-S5'!C4</f>
        <v>7572718.75</v>
      </c>
      <c r="D4" s="18">
        <f>'Sales and Costs-S1'!D4+'Sales and Costs-S2'!D4+'Sales and Costs-S3'!D4+'Sales and Costs-S4'!D4+'Sales and Costs-S5'!D4</f>
        <v>7802966.589</v>
      </c>
      <c r="E4" s="18">
        <f>'Sales and Costs-S1'!E4+'Sales and Costs-S2'!E4+'Sales and Costs-S3'!E4+'Sales and Costs-S4'!E4+'Sales and Costs-S5'!E4</f>
        <v>8041021.067</v>
      </c>
      <c r="F4" s="18">
        <f>'Sales and Costs-S1'!F4+'Sales and Costs-S2'!F4+'Sales and Costs-S3'!F4+'Sales and Costs-S4'!F4+'Sales and Costs-S5'!F4</f>
        <v>8287170.635</v>
      </c>
      <c r="G4" s="18">
        <f>'Sales and Costs-S1'!G4+'Sales and Costs-S2'!G4+'Sales and Costs-S3'!G4+'Sales and Costs-S4'!G4+'Sales and Costs-S5'!G4</f>
        <v>8541715.087</v>
      </c>
      <c r="H4" s="18">
        <f>'Sales and Costs-S1'!H4+'Sales and Costs-S2'!H4+'Sales and Costs-S3'!H4+'Sales and Costs-S4'!H4+'Sales and Costs-S5'!H4</f>
        <v>8804966.032</v>
      </c>
      <c r="I4" s="18">
        <f>'Sales and Costs-S1'!I4+'Sales and Costs-S2'!I4+'Sales and Costs-S3'!I4+'Sales and Costs-S4'!I4+'Sales and Costs-S5'!I4</f>
        <v>9077247.376</v>
      </c>
      <c r="J4" s="18">
        <f>'Sales and Costs-S1'!J4+'Sales and Costs-S2'!J4+'Sales and Costs-S3'!J4+'Sales and Costs-S4'!J4+'Sales and Costs-S5'!J4</f>
        <v>9358895.832</v>
      </c>
      <c r="K4" s="18">
        <f>'Sales and Costs-S1'!K4+'Sales and Costs-S2'!K4+'Sales and Costs-S3'!K4+'Sales and Costs-S4'!K4+'Sales and Costs-S5'!K4</f>
        <v>9650261.443</v>
      </c>
      <c r="L4" s="18">
        <f>'Sales and Costs-S1'!L4+'Sales and Costs-S2'!L4+'Sales and Costs-S3'!L4+'Sales and Costs-S4'!L4+'Sales and Costs-S5'!L4</f>
        <v>9951708.14</v>
      </c>
      <c r="M4" s="18">
        <f>'Sales and Costs-S1'!M4+'Sales and Costs-S2'!M4+'Sales and Costs-S3'!M4+'Sales and Costs-S4'!M4+'Sales and Costs-S5'!M4</f>
        <v>10263614.31</v>
      </c>
    </row>
    <row r="5">
      <c r="A5" s="14" t="s">
        <v>28</v>
      </c>
      <c r="B5" s="18">
        <f>'Sales and Costs-S1'!B5+'Sales and Costs-S2'!B5+'Sales and Costs-S3'!B5+'Sales and Costs-S4'!B5+'Sales and Costs-S5'!B5</f>
        <v>1990000</v>
      </c>
      <c r="C5" s="18">
        <f>'Sales and Costs-S1'!C5+'Sales and Costs-S2'!C5+'Sales and Costs-S3'!C5+'Sales and Costs-S4'!C5+'Sales and Costs-S5'!C5</f>
        <v>2074008.75</v>
      </c>
      <c r="D5" s="18">
        <f>'Sales and Costs-S1'!D5+'Sales and Costs-S2'!D5+'Sales and Costs-S3'!D5+'Sales and Costs-S4'!D5+'Sales and Costs-S5'!D5</f>
        <v>2161877.545</v>
      </c>
      <c r="E5" s="18">
        <f>'Sales and Costs-S1'!E5+'Sales and Costs-S2'!E5+'Sales and Costs-S3'!E5+'Sales and Costs-S4'!E5+'Sales and Costs-S5'!E5</f>
        <v>2253793.998</v>
      </c>
      <c r="F5" s="18">
        <f>'Sales and Costs-S1'!F5+'Sales and Costs-S2'!F5+'Sales and Costs-S3'!F5+'Sales and Costs-S4'!F5+'Sales and Costs-S5'!F5</f>
        <v>2349955.164</v>
      </c>
      <c r="G5" s="18">
        <f>'Sales and Costs-S1'!G5+'Sales and Costs-S2'!G5+'Sales and Costs-S3'!G5+'Sales and Costs-S4'!G5+'Sales and Costs-S5'!G5</f>
        <v>2450568.022</v>
      </c>
      <c r="H5" s="18">
        <f>'Sales and Costs-S1'!H5+'Sales and Costs-S2'!H5+'Sales and Costs-S3'!H5+'Sales and Costs-S4'!H5+'Sales and Costs-S5'!H5</f>
        <v>2555849.993</v>
      </c>
      <c r="I5" s="18">
        <f>'Sales and Costs-S1'!I5+'Sales and Costs-S2'!I5+'Sales and Costs-S3'!I5+'Sales and Costs-S4'!I5+'Sales and Costs-S5'!I5</f>
        <v>2666029.468</v>
      </c>
      <c r="J5" s="18">
        <f>'Sales and Costs-S1'!J5+'Sales and Costs-S2'!J5+'Sales and Costs-S3'!J5+'Sales and Costs-S4'!J5+'Sales and Costs-S5'!J5</f>
        <v>2781346.381</v>
      </c>
      <c r="K5" s="18">
        <f>'Sales and Costs-S1'!K5+'Sales and Costs-S2'!K5+'Sales and Costs-S3'!K5+'Sales and Costs-S4'!K5+'Sales and Costs-S5'!K5</f>
        <v>2902052.798</v>
      </c>
      <c r="L5" s="18">
        <f>'Sales and Costs-S1'!L5+'Sales and Costs-S2'!L5+'Sales and Costs-S3'!L5+'Sales and Costs-S4'!L5+'Sales and Costs-S5'!L5</f>
        <v>3028413.55</v>
      </c>
      <c r="M5" s="18">
        <f>'Sales and Costs-S1'!M5+'Sales and Costs-S2'!M5+'Sales and Costs-S3'!M5+'Sales and Costs-S4'!M5+'Sales and Costs-S5'!M5</f>
        <v>3160706.885</v>
      </c>
    </row>
    <row r="6">
      <c r="A6" s="14" t="s">
        <v>64</v>
      </c>
      <c r="B6" s="18">
        <f t="shared" ref="B6:M6" si="1">SUM(B3:B5)</f>
        <v>12490000</v>
      </c>
      <c r="C6" s="18">
        <f t="shared" si="1"/>
        <v>12870451</v>
      </c>
      <c r="D6" s="18">
        <f t="shared" si="1"/>
        <v>13264447.64</v>
      </c>
      <c r="E6" s="18">
        <f t="shared" si="1"/>
        <v>13672525.9</v>
      </c>
      <c r="F6" s="18">
        <f t="shared" si="1"/>
        <v>14095244.59</v>
      </c>
      <c r="G6" s="18">
        <f t="shared" si="1"/>
        <v>14533186.32</v>
      </c>
      <c r="H6" s="18">
        <f t="shared" si="1"/>
        <v>14986958.61</v>
      </c>
      <c r="I6" s="18">
        <f t="shared" si="1"/>
        <v>15457194.95</v>
      </c>
      <c r="J6" s="18">
        <f t="shared" si="1"/>
        <v>15944556.05</v>
      </c>
      <c r="K6" s="18">
        <f t="shared" si="1"/>
        <v>16449731</v>
      </c>
      <c r="L6" s="18">
        <f t="shared" si="1"/>
        <v>16973438.58</v>
      </c>
      <c r="M6" s="18">
        <f t="shared" si="1"/>
        <v>17516428.59</v>
      </c>
    </row>
    <row r="8">
      <c r="A8" s="14" t="s">
        <v>65</v>
      </c>
    </row>
    <row r="9">
      <c r="A9" s="14" t="s">
        <v>26</v>
      </c>
    </row>
    <row r="10">
      <c r="A10" s="14" t="s">
        <v>40</v>
      </c>
      <c r="B10" s="18">
        <f>'Sales and Costs-S1'!B10+'Sales and Costs-S2'!B10+'Sales and Costs-S3'!B10+'Sales and Costs-S4'!B10+'Sales and Costs-S5'!B10</f>
        <v>945000</v>
      </c>
      <c r="C10" s="18">
        <f>'Sales and Costs-S1'!C10+'Sales and Costs-S2'!C10+'Sales and Costs-S3'!C10+'Sales and Costs-S4'!C10+'Sales and Costs-S5'!C10</f>
        <v>967117.05</v>
      </c>
      <c r="D10" s="18">
        <f>'Sales and Costs-S1'!D10+'Sales and Costs-S2'!D10+'Sales and Costs-S3'!D10+'Sales and Costs-S4'!D10+'Sales and Costs-S5'!D10</f>
        <v>989881.0505</v>
      </c>
      <c r="E10" s="18">
        <f>'Sales and Costs-S1'!E10+'Sales and Costs-S2'!E10+'Sales and Costs-S3'!E10+'Sales and Costs-S4'!E10+'Sales and Costs-S5'!E10</f>
        <v>1013313.251</v>
      </c>
      <c r="F10" s="18">
        <f>'Sales and Costs-S1'!F10+'Sales and Costs-S2'!F10+'Sales and Costs-S3'!F10+'Sales and Costs-S4'!F10+'Sales and Costs-S5'!F10</f>
        <v>1037435.638</v>
      </c>
      <c r="G10" s="18">
        <f>'Sales and Costs-S1'!G10+'Sales and Costs-S2'!G10+'Sales and Costs-S3'!G10+'Sales and Costs-S4'!G10+'Sales and Costs-S5'!G10</f>
        <v>1062270.964</v>
      </c>
      <c r="H10" s="18">
        <f>'Sales and Costs-S1'!H10+'Sales and Costs-S2'!H10+'Sales and Costs-S3'!H10+'Sales and Costs-S4'!H10+'Sales and Costs-S5'!H10</f>
        <v>1087842.774</v>
      </c>
      <c r="I10" s="18">
        <f>'Sales and Costs-S1'!I10+'Sales and Costs-S2'!I10+'Sales and Costs-S3'!I10+'Sales and Costs-S4'!I10+'Sales and Costs-S5'!I10</f>
        <v>1114175.432</v>
      </c>
      <c r="J10" s="18">
        <f>'Sales and Costs-S1'!J10+'Sales and Costs-S2'!J10+'Sales and Costs-S3'!J10+'Sales and Costs-S4'!J10+'Sales and Costs-S5'!J10</f>
        <v>1141294.152</v>
      </c>
      <c r="K10" s="18">
        <f>'Sales and Costs-S1'!K10+'Sales and Costs-S2'!K10+'Sales and Costs-S3'!K10+'Sales and Costs-S4'!K10+'Sales and Costs-S5'!K10</f>
        <v>1169225.028</v>
      </c>
      <c r="L10" s="18">
        <f>'Sales and Costs-S1'!L10+'Sales and Costs-S2'!L10+'Sales and Costs-S3'!L10+'Sales and Costs-S4'!L10+'Sales and Costs-S5'!L10</f>
        <v>1197995.067</v>
      </c>
      <c r="M10" s="18">
        <f>'Sales and Costs-S1'!M10+'Sales and Costs-S2'!M10+'Sales and Costs-S3'!M10+'Sales and Costs-S4'!M10+'Sales and Costs-S5'!M10</f>
        <v>1227632.218</v>
      </c>
    </row>
    <row r="11">
      <c r="A11" s="14" t="s">
        <v>41</v>
      </c>
      <c r="B11" s="18">
        <f>'Sales and Costs-S1'!B11+'Sales and Costs-S2'!B11+'Sales and Costs-S3'!B11+'Sales and Costs-S4'!B11+'Sales and Costs-S5'!B11</f>
        <v>472500</v>
      </c>
      <c r="C11" s="18">
        <f>'Sales and Costs-S1'!C11+'Sales and Costs-S2'!C11+'Sales and Costs-S3'!C11+'Sales and Costs-S4'!C11+'Sales and Costs-S5'!C11</f>
        <v>483558.525</v>
      </c>
      <c r="D11" s="18">
        <f>'Sales and Costs-S1'!D11+'Sales and Costs-S2'!D11+'Sales and Costs-S3'!D11+'Sales and Costs-S4'!D11+'Sales and Costs-S5'!D11</f>
        <v>494940.5252</v>
      </c>
      <c r="E11" s="18">
        <f>'Sales and Costs-S1'!E11+'Sales and Costs-S2'!E11+'Sales and Costs-S3'!E11+'Sales and Costs-S4'!E11+'Sales and Costs-S5'!E11</f>
        <v>506656.6253</v>
      </c>
      <c r="F11" s="18">
        <f>'Sales and Costs-S1'!F11+'Sales and Costs-S2'!F11+'Sales and Costs-S3'!F11+'Sales and Costs-S4'!F11+'Sales and Costs-S5'!F11</f>
        <v>518717.8189</v>
      </c>
      <c r="G11" s="18">
        <f>'Sales and Costs-S1'!G11+'Sales and Costs-S2'!G11+'Sales and Costs-S3'!G11+'Sales and Costs-S4'!G11+'Sales and Costs-S5'!G11</f>
        <v>531135.4822</v>
      </c>
      <c r="H11" s="18">
        <f>'Sales and Costs-S1'!H11+'Sales and Costs-S2'!H11+'Sales and Costs-S3'!H11+'Sales and Costs-S4'!H11+'Sales and Costs-S5'!H11</f>
        <v>543921.3871</v>
      </c>
      <c r="I11" s="18">
        <f>'Sales and Costs-S1'!I11+'Sales and Costs-S2'!I11+'Sales and Costs-S3'!I11+'Sales and Costs-S4'!I11+'Sales and Costs-S5'!I11</f>
        <v>557087.716</v>
      </c>
      <c r="J11" s="18">
        <f>'Sales and Costs-S1'!J11+'Sales and Costs-S2'!J11+'Sales and Costs-S3'!J11+'Sales and Costs-S4'!J11+'Sales and Costs-S5'!J11</f>
        <v>570647.0759</v>
      </c>
      <c r="K11" s="18">
        <f>'Sales and Costs-S1'!K11+'Sales and Costs-S2'!K11+'Sales and Costs-S3'!K11+'Sales and Costs-S4'!K11+'Sales and Costs-S5'!K11</f>
        <v>584612.514</v>
      </c>
      <c r="L11" s="18">
        <f>'Sales and Costs-S1'!L11+'Sales and Costs-S2'!L11+'Sales and Costs-S3'!L11+'Sales and Costs-S4'!L11+'Sales and Costs-S5'!L11</f>
        <v>598997.5333</v>
      </c>
      <c r="M11" s="18">
        <f>'Sales and Costs-S1'!M11+'Sales and Costs-S2'!M11+'Sales and Costs-S3'!M11+'Sales and Costs-S4'!M11+'Sales and Costs-S5'!M11</f>
        <v>613816.1089</v>
      </c>
    </row>
    <row r="12">
      <c r="A12" s="14" t="s">
        <v>42</v>
      </c>
      <c r="B12" s="18">
        <f>'Sales and Costs-S1'!B12+'Sales and Costs-S2'!B12+'Sales and Costs-S3'!B12+'Sales and Costs-S4'!B12+'Sales and Costs-S5'!B12</f>
        <v>315000</v>
      </c>
      <c r="C12" s="18">
        <f>'Sales and Costs-S1'!C12+'Sales and Costs-S2'!C12+'Sales and Costs-S3'!C12+'Sales and Costs-S4'!C12+'Sales and Costs-S5'!C12</f>
        <v>322372.35</v>
      </c>
      <c r="D12" s="18">
        <f>'Sales and Costs-S1'!D12+'Sales and Costs-S2'!D12+'Sales and Costs-S3'!D12+'Sales and Costs-S4'!D12+'Sales and Costs-S5'!D12</f>
        <v>329960.3502</v>
      </c>
      <c r="E12" s="18">
        <f>'Sales and Costs-S1'!E12+'Sales and Costs-S2'!E12+'Sales and Costs-S3'!E12+'Sales and Costs-S4'!E12+'Sales and Costs-S5'!E12</f>
        <v>337771.0835</v>
      </c>
      <c r="F12" s="18">
        <f>'Sales and Costs-S1'!F12+'Sales and Costs-S2'!F12+'Sales and Costs-S3'!F12+'Sales and Costs-S4'!F12+'Sales and Costs-S5'!F12</f>
        <v>345811.8793</v>
      </c>
      <c r="G12" s="18">
        <f>'Sales and Costs-S1'!G12+'Sales and Costs-S2'!G12+'Sales and Costs-S3'!G12+'Sales and Costs-S4'!G12+'Sales and Costs-S5'!G12</f>
        <v>354090.3215</v>
      </c>
      <c r="H12" s="18">
        <f>'Sales and Costs-S1'!H12+'Sales and Costs-S2'!H12+'Sales and Costs-S3'!H12+'Sales and Costs-S4'!H12+'Sales and Costs-S5'!H12</f>
        <v>362614.2581</v>
      </c>
      <c r="I12" s="18">
        <f>'Sales and Costs-S1'!I12+'Sales and Costs-S2'!I12+'Sales and Costs-S3'!I12+'Sales and Costs-S4'!I12+'Sales and Costs-S5'!I12</f>
        <v>371391.8107</v>
      </c>
      <c r="J12" s="18">
        <f>'Sales and Costs-S1'!J12+'Sales and Costs-S2'!J12+'Sales and Costs-S3'!J12+'Sales and Costs-S4'!J12+'Sales and Costs-S5'!J12</f>
        <v>380431.3839</v>
      </c>
      <c r="K12" s="18">
        <f>'Sales and Costs-S1'!K12+'Sales and Costs-S2'!K12+'Sales and Costs-S3'!K12+'Sales and Costs-S4'!K12+'Sales and Costs-S5'!K12</f>
        <v>389741.676</v>
      </c>
      <c r="L12" s="18">
        <f>'Sales and Costs-S1'!L12+'Sales and Costs-S2'!L12+'Sales and Costs-S3'!L12+'Sales and Costs-S4'!L12+'Sales and Costs-S5'!L12</f>
        <v>399331.6889</v>
      </c>
      <c r="M12" s="18">
        <f>'Sales and Costs-S1'!M12+'Sales and Costs-S2'!M12+'Sales and Costs-S3'!M12+'Sales and Costs-S4'!M12+'Sales and Costs-S5'!M12</f>
        <v>409210.7393</v>
      </c>
    </row>
    <row r="13">
      <c r="A13" s="14" t="s">
        <v>43</v>
      </c>
      <c r="B13" s="18">
        <f>'Sales and Costs-S1'!B13+'Sales and Costs-S2'!B13+'Sales and Costs-S3'!B13+'Sales and Costs-S4'!B13+'Sales and Costs-S5'!B13</f>
        <v>630000</v>
      </c>
      <c r="C13" s="18">
        <f>'Sales and Costs-S1'!C13+'Sales and Costs-S2'!C13+'Sales and Costs-S3'!C13+'Sales and Costs-S4'!C13+'Sales and Costs-S5'!C13</f>
        <v>644744.7</v>
      </c>
      <c r="D13" s="18">
        <f>'Sales and Costs-S1'!D13+'Sales and Costs-S2'!D13+'Sales and Costs-S3'!D13+'Sales and Costs-S4'!D13+'Sales and Costs-S5'!D13</f>
        <v>659920.7003</v>
      </c>
      <c r="E13" s="18">
        <f>'Sales and Costs-S1'!E13+'Sales and Costs-S2'!E13+'Sales and Costs-S3'!E13+'Sales and Costs-S4'!E13+'Sales and Costs-S5'!E13</f>
        <v>675542.1671</v>
      </c>
      <c r="F13" s="18">
        <f>'Sales and Costs-S1'!F13+'Sales and Costs-S2'!F13+'Sales and Costs-S3'!F13+'Sales and Costs-S4'!F13+'Sales and Costs-S5'!F13</f>
        <v>691623.7586</v>
      </c>
      <c r="G13" s="18">
        <f>'Sales and Costs-S1'!G13+'Sales and Costs-S2'!G13+'Sales and Costs-S3'!G13+'Sales and Costs-S4'!G13+'Sales and Costs-S5'!G13</f>
        <v>708180.6429</v>
      </c>
      <c r="H13" s="18">
        <f>'Sales and Costs-S1'!H13+'Sales and Costs-S2'!H13+'Sales and Costs-S3'!H13+'Sales and Costs-S4'!H13+'Sales and Costs-S5'!H13</f>
        <v>725228.5162</v>
      </c>
      <c r="I13" s="18">
        <f>'Sales and Costs-S1'!I13+'Sales and Costs-S2'!I13+'Sales and Costs-S3'!I13+'Sales and Costs-S4'!I13+'Sales and Costs-S5'!I13</f>
        <v>742783.6213</v>
      </c>
      <c r="J13" s="18">
        <f>'Sales and Costs-S1'!J13+'Sales and Costs-S2'!J13+'Sales and Costs-S3'!J13+'Sales and Costs-S4'!J13+'Sales and Costs-S5'!J13</f>
        <v>760862.7679</v>
      </c>
      <c r="K13" s="18">
        <f>'Sales and Costs-S1'!K13+'Sales and Costs-S2'!K13+'Sales and Costs-S3'!K13+'Sales and Costs-S4'!K13+'Sales and Costs-S5'!K13</f>
        <v>779483.352</v>
      </c>
      <c r="L13" s="18">
        <f>'Sales and Costs-S1'!L13+'Sales and Costs-S2'!L13+'Sales and Costs-S3'!L13+'Sales and Costs-S4'!L13+'Sales and Costs-S5'!L13</f>
        <v>798663.3778</v>
      </c>
      <c r="M13" s="18">
        <f>'Sales and Costs-S1'!M13+'Sales and Costs-S2'!M13+'Sales and Costs-S3'!M13+'Sales and Costs-S4'!M13+'Sales and Costs-S5'!M13</f>
        <v>818421.4785</v>
      </c>
    </row>
    <row r="14">
      <c r="A14" s="14" t="s">
        <v>66</v>
      </c>
      <c r="B14" s="18">
        <f>'Sales and Costs-S1'!B14+'Sales and Costs-S2'!B14+'Sales and Costs-S3'!B14+'Sales and Costs-S4'!B14+'Sales and Costs-S5'!B14</f>
        <v>787500</v>
      </c>
      <c r="C14" s="18">
        <f>'Sales and Costs-S1'!C14+'Sales and Costs-S2'!C14+'Sales and Costs-S3'!C14+'Sales and Costs-S4'!C14+'Sales and Costs-S5'!C14</f>
        <v>805930.875</v>
      </c>
      <c r="D14" s="18">
        <f>'Sales and Costs-S1'!D14+'Sales and Costs-S2'!D14+'Sales and Costs-S3'!D14+'Sales and Costs-S4'!D14+'Sales and Costs-S5'!D14</f>
        <v>824900.8754</v>
      </c>
      <c r="E14" s="18">
        <f>'Sales and Costs-S1'!E14+'Sales and Costs-S2'!E14+'Sales and Costs-S3'!E14+'Sales and Costs-S4'!E14+'Sales and Costs-S5'!E14</f>
        <v>844427.7089</v>
      </c>
      <c r="F14" s="18">
        <f>'Sales and Costs-S1'!F14+'Sales and Costs-S2'!F14+'Sales and Costs-S3'!F14+'Sales and Costs-S4'!F14+'Sales and Costs-S5'!F14</f>
        <v>864529.6982</v>
      </c>
      <c r="G14" s="18">
        <f>'Sales and Costs-S1'!G14+'Sales and Costs-S2'!G14+'Sales and Costs-S3'!G14+'Sales and Costs-S4'!G14+'Sales and Costs-S5'!G14</f>
        <v>885225.8036</v>
      </c>
      <c r="H14" s="18">
        <f>'Sales and Costs-S1'!H14+'Sales and Costs-S2'!H14+'Sales and Costs-S3'!H14+'Sales and Costs-S4'!H14+'Sales and Costs-S5'!H14</f>
        <v>906535.6452</v>
      </c>
      <c r="I14" s="18">
        <f>'Sales and Costs-S1'!I14+'Sales and Costs-S2'!I14+'Sales and Costs-S3'!I14+'Sales and Costs-S4'!I14+'Sales and Costs-S5'!I14</f>
        <v>928479.5267</v>
      </c>
      <c r="J14" s="18">
        <f>'Sales and Costs-S1'!J14+'Sales and Costs-S2'!J14+'Sales and Costs-S3'!J14+'Sales and Costs-S4'!J14+'Sales and Costs-S5'!J14</f>
        <v>951078.4599</v>
      </c>
      <c r="K14" s="18">
        <f>'Sales and Costs-S1'!K14+'Sales and Costs-S2'!K14+'Sales and Costs-S3'!K14+'Sales and Costs-S4'!K14+'Sales and Costs-S5'!K14</f>
        <v>974354.1901</v>
      </c>
      <c r="L14" s="18">
        <f>'Sales and Costs-S1'!L14+'Sales and Costs-S2'!L14+'Sales and Costs-S3'!L14+'Sales and Costs-S4'!L14+'Sales and Costs-S5'!L14</f>
        <v>998329.2222</v>
      </c>
      <c r="M14" s="18">
        <f>'Sales and Costs-S1'!M14+'Sales and Costs-S2'!M14+'Sales and Costs-S3'!M14+'Sales and Costs-S4'!M14+'Sales and Costs-S5'!M14</f>
        <v>1023026.848</v>
      </c>
    </row>
    <row r="16">
      <c r="A16" s="14" t="s">
        <v>67</v>
      </c>
    </row>
    <row r="17">
      <c r="A17" s="14" t="s">
        <v>40</v>
      </c>
      <c r="B17" s="18">
        <f>'Sales and Costs-S1'!B17+'Sales and Costs-S2'!B17+'Sales and Costs-S3'!B17+'Sales and Costs-S4'!B17+'Sales and Costs-S5'!B17</f>
        <v>1470000</v>
      </c>
      <c r="C17" s="18">
        <f>'Sales and Costs-S1'!C17+'Sales and Costs-S2'!C17+'Sales and Costs-S3'!C17+'Sales and Costs-S4'!C17+'Sales and Costs-S5'!C17</f>
        <v>1514543.75</v>
      </c>
      <c r="D17" s="18">
        <f>'Sales and Costs-S1'!D17+'Sales and Costs-S2'!D17+'Sales and Costs-S3'!D17+'Sales and Costs-S4'!D17+'Sales and Costs-S5'!D17</f>
        <v>1560593.318</v>
      </c>
      <c r="E17" s="18">
        <f>'Sales and Costs-S1'!E17+'Sales and Costs-S2'!E17+'Sales and Costs-S3'!E17+'Sales and Costs-S4'!E17+'Sales and Costs-S5'!E17</f>
        <v>1608204.213</v>
      </c>
      <c r="F17" s="18">
        <f>'Sales and Costs-S1'!F17+'Sales and Costs-S2'!F17+'Sales and Costs-S3'!F17+'Sales and Costs-S4'!F17+'Sales and Costs-S5'!F17</f>
        <v>1657434.127</v>
      </c>
      <c r="G17" s="18">
        <f>'Sales and Costs-S1'!G17+'Sales and Costs-S2'!G17+'Sales and Costs-S3'!G17+'Sales and Costs-S4'!G17+'Sales and Costs-S5'!G17</f>
        <v>1708343.017</v>
      </c>
      <c r="H17" s="18">
        <f>'Sales and Costs-S1'!H17+'Sales and Costs-S2'!H17+'Sales and Costs-S3'!H17+'Sales and Costs-S4'!H17+'Sales and Costs-S5'!H17</f>
        <v>1760993.206</v>
      </c>
      <c r="I17" s="18">
        <f>'Sales and Costs-S1'!I17+'Sales and Costs-S2'!I17+'Sales and Costs-S3'!I17+'Sales and Costs-S4'!I17+'Sales and Costs-S5'!I17</f>
        <v>1815449.475</v>
      </c>
      <c r="J17" s="18">
        <f>'Sales and Costs-S1'!J17+'Sales and Costs-S2'!J17+'Sales and Costs-S3'!J17+'Sales and Costs-S4'!J17+'Sales and Costs-S5'!J17</f>
        <v>1871779.166</v>
      </c>
      <c r="K17" s="18">
        <f>'Sales and Costs-S1'!K17+'Sales and Costs-S2'!K17+'Sales and Costs-S3'!K17+'Sales and Costs-S4'!K17+'Sales and Costs-S5'!K17</f>
        <v>1930052.289</v>
      </c>
      <c r="L17" s="18">
        <f>'Sales and Costs-S1'!L17+'Sales and Costs-S2'!L17+'Sales and Costs-S3'!L17+'Sales and Costs-S4'!L17+'Sales and Costs-S5'!L17</f>
        <v>1990341.628</v>
      </c>
      <c r="M17" s="18">
        <f>'Sales and Costs-S1'!M17+'Sales and Costs-S2'!M17+'Sales and Costs-S3'!M17+'Sales and Costs-S4'!M17+'Sales and Costs-S5'!M17</f>
        <v>2052722.862</v>
      </c>
    </row>
    <row r="18">
      <c r="A18" s="14" t="s">
        <v>41</v>
      </c>
      <c r="B18" s="18">
        <f>'Sales and Costs-S1'!B18+'Sales and Costs-S2'!B18+'Sales and Costs-S3'!B18+'Sales and Costs-S4'!B18+'Sales and Costs-S5'!B18</f>
        <v>1470000</v>
      </c>
      <c r="C18" s="18">
        <f>'Sales and Costs-S1'!C18+'Sales and Costs-S2'!C18+'Sales and Costs-S3'!C18+'Sales and Costs-S4'!C18+'Sales and Costs-S5'!C18</f>
        <v>1514543.75</v>
      </c>
      <c r="D18" s="18">
        <f>'Sales and Costs-S1'!D18+'Sales and Costs-S2'!D18+'Sales and Costs-S3'!D18+'Sales and Costs-S4'!D18+'Sales and Costs-S5'!D18</f>
        <v>1560593.318</v>
      </c>
      <c r="E18" s="18">
        <f>'Sales and Costs-S1'!E18+'Sales and Costs-S2'!E18+'Sales and Costs-S3'!E18+'Sales and Costs-S4'!E18+'Sales and Costs-S5'!E18</f>
        <v>1608204.213</v>
      </c>
      <c r="F18" s="18">
        <f>'Sales and Costs-S1'!F18+'Sales and Costs-S2'!F18+'Sales and Costs-S3'!F18+'Sales and Costs-S4'!F18+'Sales and Costs-S5'!F18</f>
        <v>1657434.127</v>
      </c>
      <c r="G18" s="18">
        <f>'Sales and Costs-S1'!G18+'Sales and Costs-S2'!G18+'Sales and Costs-S3'!G18+'Sales and Costs-S4'!G18+'Sales and Costs-S5'!G18</f>
        <v>1708343.017</v>
      </c>
      <c r="H18" s="18">
        <f>'Sales and Costs-S1'!H18+'Sales and Costs-S2'!H18+'Sales and Costs-S3'!H18+'Sales and Costs-S4'!H18+'Sales and Costs-S5'!H18</f>
        <v>1760993.206</v>
      </c>
      <c r="I18" s="18">
        <f>'Sales and Costs-S1'!I18+'Sales and Costs-S2'!I18+'Sales and Costs-S3'!I18+'Sales and Costs-S4'!I18+'Sales and Costs-S5'!I18</f>
        <v>1815449.475</v>
      </c>
      <c r="J18" s="18">
        <f>'Sales and Costs-S1'!J18+'Sales and Costs-S2'!J18+'Sales and Costs-S3'!J18+'Sales and Costs-S4'!J18+'Sales and Costs-S5'!J18</f>
        <v>1871779.166</v>
      </c>
      <c r="K18" s="18">
        <f>'Sales and Costs-S1'!K18+'Sales and Costs-S2'!K18+'Sales and Costs-S3'!K18+'Sales and Costs-S4'!K18+'Sales and Costs-S5'!K18</f>
        <v>1930052.289</v>
      </c>
      <c r="L18" s="18">
        <f>'Sales and Costs-S1'!L18+'Sales and Costs-S2'!L18+'Sales and Costs-S3'!L18+'Sales and Costs-S4'!L18+'Sales and Costs-S5'!L18</f>
        <v>1990341.628</v>
      </c>
      <c r="M18" s="18">
        <f>'Sales and Costs-S1'!M18+'Sales and Costs-S2'!M18+'Sales and Costs-S3'!M18+'Sales and Costs-S4'!M18+'Sales and Costs-S5'!M18</f>
        <v>2052722.862</v>
      </c>
    </row>
    <row r="19">
      <c r="A19" s="14" t="s">
        <v>42</v>
      </c>
      <c r="B19" s="18">
        <f>'Sales and Costs-S1'!B19+'Sales and Costs-S2'!B19+'Sales and Costs-S3'!B19+'Sales and Costs-S4'!B19+'Sales and Costs-S5'!B19</f>
        <v>2940000</v>
      </c>
      <c r="C19" s="18">
        <f>'Sales and Costs-S1'!C19+'Sales and Costs-S2'!C19+'Sales and Costs-S3'!C19+'Sales and Costs-S4'!C19+'Sales and Costs-S5'!C19</f>
        <v>3029087.5</v>
      </c>
      <c r="D19" s="18">
        <f>'Sales and Costs-S1'!D19+'Sales and Costs-S2'!D19+'Sales and Costs-S3'!D19+'Sales and Costs-S4'!D19+'Sales and Costs-S5'!D19</f>
        <v>3121186.636</v>
      </c>
      <c r="E19" s="18">
        <f>'Sales and Costs-S1'!E19+'Sales and Costs-S2'!E19+'Sales and Costs-S3'!E19+'Sales and Costs-S4'!E19+'Sales and Costs-S5'!E19</f>
        <v>3216408.427</v>
      </c>
      <c r="F19" s="18">
        <f>'Sales and Costs-S1'!F19+'Sales and Costs-S2'!F19+'Sales and Costs-S3'!F19+'Sales and Costs-S4'!F19+'Sales and Costs-S5'!F19</f>
        <v>3314868.254</v>
      </c>
      <c r="G19" s="18">
        <f>'Sales and Costs-S1'!G19+'Sales and Costs-S2'!G19+'Sales and Costs-S3'!G19+'Sales and Costs-S4'!G19+'Sales and Costs-S5'!G19</f>
        <v>3416686.035</v>
      </c>
      <c r="H19" s="18">
        <f>'Sales and Costs-S1'!H19+'Sales and Costs-S2'!H19+'Sales and Costs-S3'!H19+'Sales and Costs-S4'!H19+'Sales and Costs-S5'!H19</f>
        <v>3521986.413</v>
      </c>
      <c r="I19" s="18">
        <f>'Sales and Costs-S1'!I19+'Sales and Costs-S2'!I19+'Sales and Costs-S3'!I19+'Sales and Costs-S4'!I19+'Sales and Costs-S5'!I19</f>
        <v>3630898.95</v>
      </c>
      <c r="J19" s="18">
        <f>'Sales and Costs-S1'!J19+'Sales and Costs-S2'!J19+'Sales and Costs-S3'!J19+'Sales and Costs-S4'!J19+'Sales and Costs-S5'!J19</f>
        <v>3743558.333</v>
      </c>
      <c r="K19" s="18">
        <f>'Sales and Costs-S1'!K19+'Sales and Costs-S2'!K19+'Sales and Costs-S3'!K19+'Sales and Costs-S4'!K19+'Sales and Costs-S5'!K19</f>
        <v>3860104.577</v>
      </c>
      <c r="L19" s="18">
        <f>'Sales and Costs-S1'!L19+'Sales and Costs-S2'!L19+'Sales and Costs-S3'!L19+'Sales and Costs-S4'!L19+'Sales and Costs-S5'!L19</f>
        <v>3980683.256</v>
      </c>
      <c r="M19" s="18">
        <f>'Sales and Costs-S1'!M19+'Sales and Costs-S2'!M19+'Sales and Costs-S3'!M19+'Sales and Costs-S4'!M19+'Sales and Costs-S5'!M19</f>
        <v>4105445.724</v>
      </c>
    </row>
    <row r="20">
      <c r="A20" s="14" t="s">
        <v>43</v>
      </c>
      <c r="B20" s="18">
        <f>'Sales and Costs-S1'!B20+'Sales and Costs-S2'!B20+'Sales and Costs-S3'!B20+'Sales and Costs-S4'!B20+'Sales and Costs-S5'!B20</f>
        <v>0</v>
      </c>
      <c r="C20" s="18">
        <f>'Sales and Costs-S1'!C20+'Sales and Costs-S2'!C20+'Sales and Costs-S3'!C20+'Sales and Costs-S4'!C20+'Sales and Costs-S5'!C20</f>
        <v>0</v>
      </c>
      <c r="D20" s="18">
        <f>'Sales and Costs-S1'!D20+'Sales and Costs-S2'!D20+'Sales and Costs-S3'!D20+'Sales and Costs-S4'!D20+'Sales and Costs-S5'!D20</f>
        <v>0</v>
      </c>
      <c r="E20" s="18">
        <f>'Sales and Costs-S1'!E20+'Sales and Costs-S2'!E20+'Sales and Costs-S3'!E20+'Sales and Costs-S4'!E20+'Sales and Costs-S5'!E20</f>
        <v>0</v>
      </c>
      <c r="F20" s="18">
        <f>'Sales and Costs-S1'!F20+'Sales and Costs-S2'!F20+'Sales and Costs-S3'!F20+'Sales and Costs-S4'!F20+'Sales and Costs-S5'!F20</f>
        <v>0</v>
      </c>
      <c r="G20" s="18">
        <f>'Sales and Costs-S1'!G20+'Sales and Costs-S2'!G20+'Sales and Costs-S3'!G20+'Sales and Costs-S4'!G20+'Sales and Costs-S5'!G20</f>
        <v>0</v>
      </c>
      <c r="H20" s="18">
        <f>'Sales and Costs-S1'!H20+'Sales and Costs-S2'!H20+'Sales and Costs-S3'!H20+'Sales and Costs-S4'!H20+'Sales and Costs-S5'!H20</f>
        <v>0</v>
      </c>
      <c r="I20" s="18">
        <f>'Sales and Costs-S1'!I20+'Sales and Costs-S2'!I20+'Sales and Costs-S3'!I20+'Sales and Costs-S4'!I20+'Sales and Costs-S5'!I20</f>
        <v>0</v>
      </c>
      <c r="J20" s="18">
        <f>'Sales and Costs-S1'!J20+'Sales and Costs-S2'!J20+'Sales and Costs-S3'!J20+'Sales and Costs-S4'!J20+'Sales and Costs-S5'!J20</f>
        <v>0</v>
      </c>
      <c r="K20" s="18">
        <f>'Sales and Costs-S1'!K20+'Sales and Costs-S2'!K20+'Sales and Costs-S3'!K20+'Sales and Costs-S4'!K20+'Sales and Costs-S5'!K20</f>
        <v>0</v>
      </c>
      <c r="L20" s="18">
        <f>'Sales and Costs-S1'!L20+'Sales and Costs-S2'!L20+'Sales and Costs-S3'!L20+'Sales and Costs-S4'!L20+'Sales and Costs-S5'!L20</f>
        <v>0</v>
      </c>
      <c r="M20" s="18">
        <f>'Sales and Costs-S1'!M20+'Sales and Costs-S2'!M20+'Sales and Costs-S3'!M20+'Sales and Costs-S4'!M20+'Sales and Costs-S5'!M20</f>
        <v>0</v>
      </c>
    </row>
    <row r="21">
      <c r="A21" s="14" t="s">
        <v>66</v>
      </c>
      <c r="B21" s="18">
        <f>'Sales and Costs-S1'!B21+'Sales and Costs-S2'!B21+'Sales and Costs-S3'!B21+'Sales and Costs-S4'!B21+'Sales and Costs-S5'!B21</f>
        <v>1470000</v>
      </c>
      <c r="C21" s="18">
        <f>'Sales and Costs-S1'!C21+'Sales and Costs-S2'!C21+'Sales and Costs-S3'!C21+'Sales and Costs-S4'!C21+'Sales and Costs-S5'!C21</f>
        <v>1514543.75</v>
      </c>
      <c r="D21" s="18">
        <f>'Sales and Costs-S1'!D21+'Sales and Costs-S2'!D21+'Sales and Costs-S3'!D21+'Sales and Costs-S4'!D21+'Sales and Costs-S5'!D21</f>
        <v>1560593.318</v>
      </c>
      <c r="E21" s="18">
        <f>'Sales and Costs-S1'!E21+'Sales and Costs-S2'!E21+'Sales and Costs-S3'!E21+'Sales and Costs-S4'!E21+'Sales and Costs-S5'!E21</f>
        <v>1608204.213</v>
      </c>
      <c r="F21" s="18">
        <f>'Sales and Costs-S1'!F21+'Sales and Costs-S2'!F21+'Sales and Costs-S3'!F21+'Sales and Costs-S4'!F21+'Sales and Costs-S5'!F21</f>
        <v>1657434.127</v>
      </c>
      <c r="G21" s="18">
        <f>'Sales and Costs-S1'!G21+'Sales and Costs-S2'!G21+'Sales and Costs-S3'!G21+'Sales and Costs-S4'!G21+'Sales and Costs-S5'!G21</f>
        <v>1708343.017</v>
      </c>
      <c r="H21" s="18">
        <f>'Sales and Costs-S1'!H21+'Sales and Costs-S2'!H21+'Sales and Costs-S3'!H21+'Sales and Costs-S4'!H21+'Sales and Costs-S5'!H21</f>
        <v>1760993.206</v>
      </c>
      <c r="I21" s="18">
        <f>'Sales and Costs-S1'!I21+'Sales and Costs-S2'!I21+'Sales and Costs-S3'!I21+'Sales and Costs-S4'!I21+'Sales and Costs-S5'!I21</f>
        <v>1815449.475</v>
      </c>
      <c r="J21" s="18">
        <f>'Sales and Costs-S1'!J21+'Sales and Costs-S2'!J21+'Sales and Costs-S3'!J21+'Sales and Costs-S4'!J21+'Sales and Costs-S5'!J21</f>
        <v>1871779.166</v>
      </c>
      <c r="K21" s="18">
        <f>'Sales and Costs-S1'!K21+'Sales and Costs-S2'!K21+'Sales and Costs-S3'!K21+'Sales and Costs-S4'!K21+'Sales and Costs-S5'!K21</f>
        <v>1930052.289</v>
      </c>
      <c r="L21" s="18">
        <f>'Sales and Costs-S1'!L21+'Sales and Costs-S2'!L21+'Sales and Costs-S3'!L21+'Sales and Costs-S4'!L21+'Sales and Costs-S5'!L21</f>
        <v>1990341.628</v>
      </c>
      <c r="M21" s="18">
        <f>'Sales and Costs-S1'!M21+'Sales and Costs-S2'!M21+'Sales and Costs-S3'!M21+'Sales and Costs-S4'!M21+'Sales and Costs-S5'!M21</f>
        <v>2052722.862</v>
      </c>
    </row>
    <row r="23">
      <c r="A23" s="14" t="s">
        <v>68</v>
      </c>
    </row>
    <row r="24">
      <c r="A24" s="14" t="s">
        <v>40</v>
      </c>
      <c r="B24" s="18">
        <f>'Sales and Costs-S1'!B24+'Sales and Costs-S2'!B24+'Sales and Costs-S3'!B24+'Sales and Costs-S4'!B24+'Sales and Costs-S5'!B24</f>
        <v>398000</v>
      </c>
      <c r="C24" s="18">
        <f>'Sales and Costs-S1'!C24+'Sales and Costs-S2'!C24+'Sales and Costs-S3'!C24+'Sales and Costs-S4'!C24+'Sales and Costs-S5'!C24</f>
        <v>414801.75</v>
      </c>
      <c r="D24" s="18">
        <f>'Sales and Costs-S1'!D24+'Sales and Costs-S2'!D24+'Sales and Costs-S3'!D24+'Sales and Costs-S4'!D24+'Sales and Costs-S5'!D24</f>
        <v>432375.509</v>
      </c>
      <c r="E24" s="18">
        <f>'Sales and Costs-S1'!E24+'Sales and Costs-S2'!E24+'Sales and Costs-S3'!E24+'Sales and Costs-S4'!E24+'Sales and Costs-S5'!E24</f>
        <v>450758.7996</v>
      </c>
      <c r="F24" s="18">
        <f>'Sales and Costs-S1'!F24+'Sales and Costs-S2'!F24+'Sales and Costs-S3'!F24+'Sales and Costs-S4'!F24+'Sales and Costs-S5'!F24</f>
        <v>469991.0327</v>
      </c>
      <c r="G24" s="18">
        <f>'Sales and Costs-S1'!G24+'Sales and Costs-S2'!G24+'Sales and Costs-S3'!G24+'Sales and Costs-S4'!G24+'Sales and Costs-S5'!G24</f>
        <v>490113.6045</v>
      </c>
      <c r="H24" s="18">
        <f>'Sales and Costs-S1'!H24+'Sales and Costs-S2'!H24+'Sales and Costs-S3'!H24+'Sales and Costs-S4'!H24+'Sales and Costs-S5'!H24</f>
        <v>511169.9986</v>
      </c>
      <c r="I24" s="18">
        <f>'Sales and Costs-S1'!I24+'Sales and Costs-S2'!I24+'Sales and Costs-S3'!I24+'Sales and Costs-S4'!I24+'Sales and Costs-S5'!I24</f>
        <v>533205.8936</v>
      </c>
      <c r="J24" s="18">
        <f>'Sales and Costs-S1'!J24+'Sales and Costs-S2'!J24+'Sales and Costs-S3'!J24+'Sales and Costs-S4'!J24+'Sales and Costs-S5'!J24</f>
        <v>556269.2761</v>
      </c>
      <c r="K24" s="18">
        <f>'Sales and Costs-S1'!K24+'Sales and Costs-S2'!K24+'Sales and Costs-S3'!K24+'Sales and Costs-S4'!K24+'Sales and Costs-S5'!K24</f>
        <v>580410.5597</v>
      </c>
      <c r="L24" s="18">
        <f>'Sales and Costs-S1'!L24+'Sales and Costs-S2'!L24+'Sales and Costs-S3'!L24+'Sales and Costs-S4'!L24+'Sales and Costs-S5'!L24</f>
        <v>605682.7101</v>
      </c>
      <c r="M24" s="18">
        <f>'Sales and Costs-S1'!M24+'Sales and Costs-S2'!M24+'Sales and Costs-S3'!M24+'Sales and Costs-S4'!M24+'Sales and Costs-S5'!M24</f>
        <v>632141.3769</v>
      </c>
    </row>
    <row r="25">
      <c r="A25" s="14" t="s">
        <v>41</v>
      </c>
      <c r="B25" s="18">
        <f>'Sales and Costs-S1'!B25+'Sales and Costs-S2'!B25+'Sales and Costs-S3'!B25+'Sales and Costs-S4'!B25+'Sales and Costs-S5'!B25</f>
        <v>597000</v>
      </c>
      <c r="C25" s="18">
        <f>'Sales and Costs-S1'!C25+'Sales and Costs-S2'!C25+'Sales and Costs-S3'!C25+'Sales and Costs-S4'!C25+'Sales and Costs-S5'!C25</f>
        <v>622202.625</v>
      </c>
      <c r="D25" s="18">
        <f>'Sales and Costs-S1'!D25+'Sales and Costs-S2'!D25+'Sales and Costs-S3'!D25+'Sales and Costs-S4'!D25+'Sales and Costs-S5'!D25</f>
        <v>648563.2635</v>
      </c>
      <c r="E25" s="18">
        <f>'Sales and Costs-S1'!E25+'Sales and Costs-S2'!E25+'Sales and Costs-S3'!E25+'Sales and Costs-S4'!E25+'Sales and Costs-S5'!E25</f>
        <v>676138.1994</v>
      </c>
      <c r="F25" s="18">
        <f>'Sales and Costs-S1'!F25+'Sales and Costs-S2'!F25+'Sales and Costs-S3'!F25+'Sales and Costs-S4'!F25+'Sales and Costs-S5'!F25</f>
        <v>704986.5491</v>
      </c>
      <c r="G25" s="18">
        <f>'Sales and Costs-S1'!G25+'Sales and Costs-S2'!G25+'Sales and Costs-S3'!G25+'Sales and Costs-S4'!G25+'Sales and Costs-S5'!G25</f>
        <v>735170.4067</v>
      </c>
      <c r="H25" s="18">
        <f>'Sales and Costs-S1'!H25+'Sales and Costs-S2'!H25+'Sales and Costs-S3'!H25+'Sales and Costs-S4'!H25+'Sales and Costs-S5'!H25</f>
        <v>766754.9979</v>
      </c>
      <c r="I25" s="18">
        <f>'Sales and Costs-S1'!I25+'Sales and Costs-S2'!I25+'Sales and Costs-S3'!I25+'Sales and Costs-S4'!I25+'Sales and Costs-S5'!I25</f>
        <v>799808.8404</v>
      </c>
      <c r="J25" s="18">
        <f>'Sales and Costs-S1'!J25+'Sales and Costs-S2'!J25+'Sales and Costs-S3'!J25+'Sales and Costs-S4'!J25+'Sales and Costs-S5'!J25</f>
        <v>834403.9142</v>
      </c>
      <c r="K25" s="18">
        <f>'Sales and Costs-S1'!K25+'Sales and Costs-S2'!K25+'Sales and Costs-S3'!K25+'Sales and Costs-S4'!K25+'Sales and Costs-S5'!K25</f>
        <v>870615.8395</v>
      </c>
      <c r="L25" s="18">
        <f>'Sales and Costs-S1'!L25+'Sales and Costs-S2'!L25+'Sales and Costs-S3'!L25+'Sales and Costs-S4'!L25+'Sales and Costs-S5'!L25</f>
        <v>908524.0651</v>
      </c>
      <c r="M25" s="18">
        <f>'Sales and Costs-S1'!M25+'Sales and Costs-S2'!M25+'Sales and Costs-S3'!M25+'Sales and Costs-S4'!M25+'Sales and Costs-S5'!M25</f>
        <v>948212.0654</v>
      </c>
    </row>
    <row r="26">
      <c r="A26" s="14" t="s">
        <v>42</v>
      </c>
      <c r="B26" s="18">
        <f>'Sales and Costs-S1'!B26+'Sales and Costs-S2'!B26+'Sales and Costs-S3'!B26+'Sales and Costs-S4'!B26+'Sales and Costs-S5'!B26</f>
        <v>199000</v>
      </c>
      <c r="C26" s="18">
        <f>'Sales and Costs-S1'!C26+'Sales and Costs-S2'!C26+'Sales and Costs-S3'!C26+'Sales and Costs-S4'!C26+'Sales and Costs-S5'!C26</f>
        <v>207400.875</v>
      </c>
      <c r="D26" s="18">
        <f>'Sales and Costs-S1'!D26+'Sales and Costs-S2'!D26+'Sales and Costs-S3'!D26+'Sales and Costs-S4'!D26+'Sales and Costs-S5'!D26</f>
        <v>216187.7545</v>
      </c>
      <c r="E26" s="18">
        <f>'Sales and Costs-S1'!E26+'Sales and Costs-S2'!E26+'Sales and Costs-S3'!E26+'Sales and Costs-S4'!E26+'Sales and Costs-S5'!E26</f>
        <v>225379.3998</v>
      </c>
      <c r="F26" s="18">
        <f>'Sales and Costs-S1'!F26+'Sales and Costs-S2'!F26+'Sales and Costs-S3'!F26+'Sales and Costs-S4'!F26+'Sales and Costs-S5'!F26</f>
        <v>234995.5164</v>
      </c>
      <c r="G26" s="18">
        <f>'Sales and Costs-S1'!G26+'Sales and Costs-S2'!G26+'Sales and Costs-S3'!G26+'Sales and Costs-S4'!G26+'Sales and Costs-S5'!G26</f>
        <v>245056.8022</v>
      </c>
      <c r="H26" s="18">
        <f>'Sales and Costs-S1'!H26+'Sales and Costs-S2'!H26+'Sales and Costs-S3'!H26+'Sales and Costs-S4'!H26+'Sales and Costs-S5'!H26</f>
        <v>255584.9993</v>
      </c>
      <c r="I26" s="18">
        <f>'Sales and Costs-S1'!I26+'Sales and Costs-S2'!I26+'Sales and Costs-S3'!I26+'Sales and Costs-S4'!I26+'Sales and Costs-S5'!I26</f>
        <v>266602.9468</v>
      </c>
      <c r="J26" s="18">
        <f>'Sales and Costs-S1'!J26+'Sales and Costs-S2'!J26+'Sales and Costs-S3'!J26+'Sales and Costs-S4'!J26+'Sales and Costs-S5'!J26</f>
        <v>278134.6381</v>
      </c>
      <c r="K26" s="18">
        <f>'Sales and Costs-S1'!K26+'Sales and Costs-S2'!K26+'Sales and Costs-S3'!K26+'Sales and Costs-S4'!K26+'Sales and Costs-S5'!K26</f>
        <v>290205.2798</v>
      </c>
      <c r="L26" s="18">
        <f>'Sales and Costs-S1'!L26+'Sales and Costs-S2'!L26+'Sales and Costs-S3'!L26+'Sales and Costs-S4'!L26+'Sales and Costs-S5'!L26</f>
        <v>302841.355</v>
      </c>
      <c r="M26" s="18">
        <f>'Sales and Costs-S1'!M26+'Sales and Costs-S2'!M26+'Sales and Costs-S3'!M26+'Sales and Costs-S4'!M26+'Sales and Costs-S5'!M26</f>
        <v>316070.6885</v>
      </c>
    </row>
    <row r="27">
      <c r="A27" s="14" t="s">
        <v>43</v>
      </c>
      <c r="B27" s="18">
        <f>'Sales and Costs-S1'!B27+'Sales and Costs-S2'!B27+'Sales and Costs-S3'!B27+'Sales and Costs-S4'!B27+'Sales and Costs-S5'!B27</f>
        <v>199000</v>
      </c>
      <c r="C27" s="18">
        <f>'Sales and Costs-S1'!C27+'Sales and Costs-S2'!C27+'Sales and Costs-S3'!C27+'Sales and Costs-S4'!C27+'Sales and Costs-S5'!C27</f>
        <v>207400.875</v>
      </c>
      <c r="D27" s="18">
        <f>'Sales and Costs-S1'!D27+'Sales and Costs-S2'!D27+'Sales and Costs-S3'!D27+'Sales and Costs-S4'!D27+'Sales and Costs-S5'!D27</f>
        <v>216187.7545</v>
      </c>
      <c r="E27" s="18">
        <f>'Sales and Costs-S1'!E27+'Sales and Costs-S2'!E27+'Sales and Costs-S3'!E27+'Sales and Costs-S4'!E27+'Sales and Costs-S5'!E27</f>
        <v>225379.3998</v>
      </c>
      <c r="F27" s="18">
        <f>'Sales and Costs-S1'!F27+'Sales and Costs-S2'!F27+'Sales and Costs-S3'!F27+'Sales and Costs-S4'!F27+'Sales and Costs-S5'!F27</f>
        <v>234995.5164</v>
      </c>
      <c r="G27" s="18">
        <f>'Sales and Costs-S1'!G27+'Sales and Costs-S2'!G27+'Sales and Costs-S3'!G27+'Sales and Costs-S4'!G27+'Sales and Costs-S5'!G27</f>
        <v>245056.8022</v>
      </c>
      <c r="H27" s="18">
        <f>'Sales and Costs-S1'!H27+'Sales and Costs-S2'!H27+'Sales and Costs-S3'!H27+'Sales and Costs-S4'!H27+'Sales and Costs-S5'!H27</f>
        <v>255584.9993</v>
      </c>
      <c r="I27" s="18">
        <f>'Sales and Costs-S1'!I27+'Sales and Costs-S2'!I27+'Sales and Costs-S3'!I27+'Sales and Costs-S4'!I27+'Sales and Costs-S5'!I27</f>
        <v>266602.9468</v>
      </c>
      <c r="J27" s="18">
        <f>'Sales and Costs-S1'!J27+'Sales and Costs-S2'!J27+'Sales and Costs-S3'!J27+'Sales and Costs-S4'!J27+'Sales and Costs-S5'!J27</f>
        <v>278134.6381</v>
      </c>
      <c r="K27" s="18">
        <f>'Sales and Costs-S1'!K27+'Sales and Costs-S2'!K27+'Sales and Costs-S3'!K27+'Sales and Costs-S4'!K27+'Sales and Costs-S5'!K27</f>
        <v>290205.2798</v>
      </c>
      <c r="L27" s="18">
        <f>'Sales and Costs-S1'!L27+'Sales and Costs-S2'!L27+'Sales and Costs-S3'!L27+'Sales and Costs-S4'!L27+'Sales and Costs-S5'!L27</f>
        <v>302841.355</v>
      </c>
      <c r="M27" s="18">
        <f>'Sales and Costs-S1'!M27+'Sales and Costs-S2'!M27+'Sales and Costs-S3'!M27+'Sales and Costs-S4'!M27+'Sales and Costs-S5'!M27</f>
        <v>316070.6885</v>
      </c>
    </row>
    <row r="28">
      <c r="A28" s="14" t="s">
        <v>66</v>
      </c>
      <c r="B28" s="18">
        <f>'Sales and Costs-S1'!B28+'Sales and Costs-S2'!B28+'Sales and Costs-S3'!B28+'Sales and Costs-S4'!B28+'Sales and Costs-S5'!B28</f>
        <v>597000</v>
      </c>
      <c r="C28" s="18">
        <f>'Sales and Costs-S1'!C28+'Sales and Costs-S2'!C28+'Sales and Costs-S3'!C28+'Sales and Costs-S4'!C28+'Sales and Costs-S5'!C28</f>
        <v>622202.625</v>
      </c>
      <c r="D28" s="18">
        <f>'Sales and Costs-S1'!D28+'Sales and Costs-S2'!D28+'Sales and Costs-S3'!D28+'Sales and Costs-S4'!D28+'Sales and Costs-S5'!D28</f>
        <v>648563.2635</v>
      </c>
      <c r="E28" s="18">
        <f>'Sales and Costs-S1'!E28+'Sales and Costs-S2'!E28+'Sales and Costs-S3'!E28+'Sales and Costs-S4'!E28+'Sales and Costs-S5'!E28</f>
        <v>676138.1994</v>
      </c>
      <c r="F28" s="18">
        <f>'Sales and Costs-S1'!F28+'Sales and Costs-S2'!F28+'Sales and Costs-S3'!F28+'Sales and Costs-S4'!F28+'Sales and Costs-S5'!F28</f>
        <v>704986.5491</v>
      </c>
      <c r="G28" s="18">
        <f>'Sales and Costs-S1'!G28+'Sales and Costs-S2'!G28+'Sales and Costs-S3'!G28+'Sales and Costs-S4'!G28+'Sales and Costs-S5'!G28</f>
        <v>735170.4067</v>
      </c>
      <c r="H28" s="18">
        <f>'Sales and Costs-S1'!H28+'Sales and Costs-S2'!H28+'Sales and Costs-S3'!H28+'Sales and Costs-S4'!H28+'Sales and Costs-S5'!H28</f>
        <v>766754.9979</v>
      </c>
      <c r="I28" s="18">
        <f>'Sales and Costs-S1'!I28+'Sales and Costs-S2'!I28+'Sales and Costs-S3'!I28+'Sales and Costs-S4'!I28+'Sales and Costs-S5'!I28</f>
        <v>799808.8404</v>
      </c>
      <c r="J28" s="18">
        <f>'Sales and Costs-S1'!J28+'Sales and Costs-S2'!J28+'Sales and Costs-S3'!J28+'Sales and Costs-S4'!J28+'Sales and Costs-S5'!J28</f>
        <v>834403.9142</v>
      </c>
      <c r="K28" s="18">
        <f>'Sales and Costs-S1'!K28+'Sales and Costs-S2'!K28+'Sales and Costs-S3'!K28+'Sales and Costs-S4'!K28+'Sales and Costs-S5'!K28</f>
        <v>870615.8395</v>
      </c>
      <c r="L28" s="18">
        <f>'Sales and Costs-S1'!L28+'Sales and Costs-S2'!L28+'Sales and Costs-S3'!L28+'Sales and Costs-S4'!L28+'Sales and Costs-S5'!L28</f>
        <v>908524.0651</v>
      </c>
      <c r="M28" s="18">
        <f>'Sales and Costs-S1'!M28+'Sales and Costs-S2'!M28+'Sales and Costs-S3'!M28+'Sales and Costs-S4'!M28+'Sales and Costs-S5'!M28</f>
        <v>948212.0654</v>
      </c>
    </row>
    <row r="30">
      <c r="A30" s="14" t="s">
        <v>69</v>
      </c>
    </row>
    <row r="31">
      <c r="A31" s="14" t="s">
        <v>26</v>
      </c>
    </row>
    <row r="32">
      <c r="A32" s="14" t="s">
        <v>40</v>
      </c>
      <c r="B32" s="18">
        <f>'Sales and Costs-S1'!B32+'Sales and Costs-S2'!B32+'Sales and Costs-S3'!B32+'Sales and Costs-S4'!B32+'Sales and Costs-S5'!B32</f>
        <v>661500</v>
      </c>
      <c r="C32" s="18">
        <f>'Sales and Costs-S1'!C32+'Sales and Costs-S2'!C32+'Sales and Costs-S3'!C32+'Sales and Costs-S4'!C32+'Sales and Costs-S5'!C32</f>
        <v>676981.935</v>
      </c>
      <c r="D32" s="18">
        <f>'Sales and Costs-S1'!D32+'Sales and Costs-S2'!D32+'Sales and Costs-S3'!D32+'Sales and Costs-S4'!D32+'Sales and Costs-S5'!D32</f>
        <v>692916.7353</v>
      </c>
      <c r="E32" s="18">
        <f>'Sales and Costs-S1'!E32+'Sales and Costs-S2'!E32+'Sales and Costs-S3'!E32+'Sales and Costs-S4'!E32+'Sales and Costs-S5'!E32</f>
        <v>709319.2754</v>
      </c>
      <c r="F32" s="18">
        <f>'Sales and Costs-S1'!F32+'Sales and Costs-S2'!F32+'Sales and Costs-S3'!F32+'Sales and Costs-S4'!F32+'Sales and Costs-S5'!F32</f>
        <v>726204.9465</v>
      </c>
      <c r="G32" s="18">
        <f>'Sales and Costs-S1'!G32+'Sales and Costs-S2'!G32+'Sales and Costs-S3'!G32+'Sales and Costs-S4'!G32+'Sales and Costs-S5'!G32</f>
        <v>743589.6751</v>
      </c>
      <c r="H32" s="18">
        <f>'Sales and Costs-S1'!H32+'Sales and Costs-S2'!H32+'Sales and Costs-S3'!H32+'Sales and Costs-S4'!H32+'Sales and Costs-S5'!H32</f>
        <v>761489.942</v>
      </c>
      <c r="I32" s="18">
        <f>'Sales and Costs-S1'!I32+'Sales and Costs-S2'!I32+'Sales and Costs-S3'!I32+'Sales and Costs-S4'!I32+'Sales and Costs-S5'!I32</f>
        <v>779922.8024</v>
      </c>
      <c r="J32" s="18">
        <f>'Sales and Costs-S1'!J32+'Sales and Costs-S2'!J32+'Sales and Costs-S3'!J32+'Sales and Costs-S4'!J32+'Sales and Costs-S5'!J32</f>
        <v>798905.9063</v>
      </c>
      <c r="K32" s="18">
        <f>'Sales and Costs-S1'!K32+'Sales and Costs-S2'!K32+'Sales and Costs-S3'!K32+'Sales and Costs-S4'!K32+'Sales and Costs-S5'!K32</f>
        <v>818457.5197</v>
      </c>
      <c r="L32" s="18">
        <f>'Sales and Costs-S1'!L32+'Sales and Costs-S2'!L32+'Sales and Costs-S3'!L32+'Sales and Costs-S4'!L32+'Sales and Costs-S5'!L32</f>
        <v>838596.5466</v>
      </c>
      <c r="M32" s="18">
        <f>'Sales and Costs-S1'!M32+'Sales and Costs-S2'!M32+'Sales and Costs-S3'!M32+'Sales and Costs-S4'!M32+'Sales and Costs-S5'!M32</f>
        <v>859342.5525</v>
      </c>
    </row>
    <row r="33">
      <c r="A33" s="14" t="s">
        <v>41</v>
      </c>
      <c r="B33" s="18">
        <f>'Sales and Costs-S1'!B33+'Sales and Costs-S2'!B33+'Sales and Costs-S3'!B33+'Sales and Costs-S4'!B33+'Sales and Costs-S5'!B33</f>
        <v>307125</v>
      </c>
      <c r="C33" s="18">
        <f>'Sales and Costs-S1'!C33+'Sales and Costs-S2'!C33+'Sales and Costs-S3'!C33+'Sales and Costs-S4'!C33+'Sales and Costs-S5'!C33</f>
        <v>314313.0413</v>
      </c>
      <c r="D33" s="18">
        <f>'Sales and Costs-S1'!D33+'Sales and Costs-S2'!D33+'Sales and Costs-S3'!D33+'Sales and Costs-S4'!D33+'Sales and Costs-S5'!D33</f>
        <v>321711.3414</v>
      </c>
      <c r="E33" s="18">
        <f>'Sales and Costs-S1'!E33+'Sales and Costs-S2'!E33+'Sales and Costs-S3'!E33+'Sales and Costs-S4'!E33+'Sales and Costs-S5'!E33</f>
        <v>329326.8065</v>
      </c>
      <c r="F33" s="18">
        <f>'Sales and Costs-S1'!F33+'Sales and Costs-S2'!F33+'Sales and Costs-S3'!F33+'Sales and Costs-S4'!F33+'Sales and Costs-S5'!F33</f>
        <v>337166.5823</v>
      </c>
      <c r="G33" s="18">
        <f>'Sales and Costs-S1'!G33+'Sales and Costs-S2'!G33+'Sales and Costs-S3'!G33+'Sales and Costs-S4'!G33+'Sales and Costs-S5'!G33</f>
        <v>345238.0634</v>
      </c>
      <c r="H33" s="18">
        <f>'Sales and Costs-S1'!H33+'Sales and Costs-S2'!H33+'Sales and Costs-S3'!H33+'Sales and Costs-S4'!H33+'Sales and Costs-S5'!H33</f>
        <v>353548.9016</v>
      </c>
      <c r="I33" s="18">
        <f>'Sales and Costs-S1'!I33+'Sales and Costs-S2'!I33+'Sales and Costs-S3'!I33+'Sales and Costs-S4'!I33+'Sales and Costs-S5'!I33</f>
        <v>362107.0154</v>
      </c>
      <c r="J33" s="18">
        <f>'Sales and Costs-S1'!J33+'Sales and Costs-S2'!J33+'Sales and Costs-S3'!J33+'Sales and Costs-S4'!J33+'Sales and Costs-S5'!J33</f>
        <v>370920.5993</v>
      </c>
      <c r="K33" s="18">
        <f>'Sales and Costs-S1'!K33+'Sales and Costs-S2'!K33+'Sales and Costs-S3'!K33+'Sales and Costs-S4'!K33+'Sales and Costs-S5'!K33</f>
        <v>379998.1341</v>
      </c>
      <c r="L33" s="18">
        <f>'Sales and Costs-S1'!L33+'Sales and Costs-S2'!L33+'Sales and Costs-S3'!L33+'Sales and Costs-S4'!L33+'Sales and Costs-S5'!L33</f>
        <v>389348.3967</v>
      </c>
      <c r="M33" s="18">
        <f>'Sales and Costs-S1'!M33+'Sales and Costs-S2'!M33+'Sales and Costs-S3'!M33+'Sales and Costs-S4'!M33+'Sales and Costs-S5'!M33</f>
        <v>398980.4708</v>
      </c>
    </row>
    <row r="34">
      <c r="A34" s="14" t="s">
        <v>42</v>
      </c>
      <c r="B34" s="18">
        <f>'Sales and Costs-S1'!B34+'Sales and Costs-S2'!B34+'Sales and Costs-S3'!B34+'Sales and Costs-S4'!B34+'Sales and Costs-S5'!B34</f>
        <v>189000</v>
      </c>
      <c r="C34" s="18">
        <f>'Sales and Costs-S1'!C34+'Sales and Costs-S2'!C34+'Sales and Costs-S3'!C34+'Sales and Costs-S4'!C34+'Sales and Costs-S5'!C34</f>
        <v>193423.41</v>
      </c>
      <c r="D34" s="18">
        <f>'Sales and Costs-S1'!D34+'Sales and Costs-S2'!D34+'Sales and Costs-S3'!D34+'Sales and Costs-S4'!D34+'Sales and Costs-S5'!D34</f>
        <v>197976.2101</v>
      </c>
      <c r="E34" s="18">
        <f>'Sales and Costs-S1'!E34+'Sales and Costs-S2'!E34+'Sales and Costs-S3'!E34+'Sales and Costs-S4'!E34+'Sales and Costs-S5'!E34</f>
        <v>202662.6501</v>
      </c>
      <c r="F34" s="18">
        <f>'Sales and Costs-S1'!F34+'Sales and Costs-S2'!F34+'Sales and Costs-S3'!F34+'Sales and Costs-S4'!F34+'Sales and Costs-S5'!F34</f>
        <v>207487.1276</v>
      </c>
      <c r="G34" s="18">
        <f>'Sales and Costs-S1'!G34+'Sales and Costs-S2'!G34+'Sales and Costs-S3'!G34+'Sales and Costs-S4'!G34+'Sales and Costs-S5'!G34</f>
        <v>212454.1929</v>
      </c>
      <c r="H34" s="18">
        <f>'Sales and Costs-S1'!H34+'Sales and Costs-S2'!H34+'Sales and Costs-S3'!H34+'Sales and Costs-S4'!H34+'Sales and Costs-S5'!H34</f>
        <v>217568.5548</v>
      </c>
      <c r="I34" s="18">
        <f>'Sales and Costs-S1'!I34+'Sales and Costs-S2'!I34+'Sales and Costs-S3'!I34+'Sales and Costs-S4'!I34+'Sales and Costs-S5'!I34</f>
        <v>222835.0864</v>
      </c>
      <c r="J34" s="18">
        <f>'Sales and Costs-S1'!J34+'Sales and Costs-S2'!J34+'Sales and Costs-S3'!J34+'Sales and Costs-S4'!J34+'Sales and Costs-S5'!J34</f>
        <v>228258.8304</v>
      </c>
      <c r="K34" s="18">
        <f>'Sales and Costs-S1'!K34+'Sales and Costs-S2'!K34+'Sales and Costs-S3'!K34+'Sales and Costs-S4'!K34+'Sales and Costs-S5'!K34</f>
        <v>233845.0056</v>
      </c>
      <c r="L34" s="18">
        <f>'Sales and Costs-S1'!L34+'Sales and Costs-S2'!L34+'Sales and Costs-S3'!L34+'Sales and Costs-S4'!L34+'Sales and Costs-S5'!L34</f>
        <v>239599.0133</v>
      </c>
      <c r="M34" s="18">
        <f>'Sales and Costs-S1'!M34+'Sales and Costs-S2'!M34+'Sales and Costs-S3'!M34+'Sales and Costs-S4'!M34+'Sales and Costs-S5'!M34</f>
        <v>245526.4436</v>
      </c>
    </row>
    <row r="35">
      <c r="A35" s="14" t="s">
        <v>43</v>
      </c>
      <c r="B35" s="18">
        <f>'Sales and Costs-S1'!B35+'Sales and Costs-S2'!B35+'Sales and Costs-S3'!B35+'Sales and Costs-S4'!B35+'Sales and Costs-S5'!B35</f>
        <v>428400</v>
      </c>
      <c r="C35" s="18">
        <f>'Sales and Costs-S1'!C35+'Sales and Costs-S2'!C35+'Sales and Costs-S3'!C35+'Sales and Costs-S4'!C35+'Sales and Costs-S5'!C35</f>
        <v>438426.396</v>
      </c>
      <c r="D35" s="18">
        <f>'Sales and Costs-S1'!D35+'Sales and Costs-S2'!D35+'Sales and Costs-S3'!D35+'Sales and Costs-S4'!D35+'Sales and Costs-S5'!D35</f>
        <v>448746.0762</v>
      </c>
      <c r="E35" s="18">
        <f>'Sales and Costs-S1'!E35+'Sales and Costs-S2'!E35+'Sales and Costs-S3'!E35+'Sales and Costs-S4'!E35+'Sales and Costs-S5'!E35</f>
        <v>459368.6736</v>
      </c>
      <c r="F35" s="18">
        <f>'Sales and Costs-S1'!F35+'Sales and Costs-S2'!F35+'Sales and Costs-S3'!F35+'Sales and Costs-S4'!F35+'Sales and Costs-S5'!F35</f>
        <v>470304.1558</v>
      </c>
      <c r="G35" s="18">
        <f>'Sales and Costs-S1'!G35+'Sales and Costs-S2'!G35+'Sales and Costs-S3'!G35+'Sales and Costs-S4'!G35+'Sales and Costs-S5'!G35</f>
        <v>481562.8372</v>
      </c>
      <c r="H35" s="18">
        <f>'Sales and Costs-S1'!H35+'Sales and Costs-S2'!H35+'Sales and Costs-S3'!H35+'Sales and Costs-S4'!H35+'Sales and Costs-S5'!H35</f>
        <v>493155.391</v>
      </c>
      <c r="I35" s="18">
        <f>'Sales and Costs-S1'!I35+'Sales and Costs-S2'!I35+'Sales and Costs-S3'!I35+'Sales and Costs-S4'!I35+'Sales and Costs-S5'!I35</f>
        <v>505092.8625</v>
      </c>
      <c r="J35" s="18">
        <f>'Sales and Costs-S1'!J35+'Sales and Costs-S2'!J35+'Sales and Costs-S3'!J35+'Sales and Costs-S4'!J35+'Sales and Costs-S5'!J35</f>
        <v>517386.6822</v>
      </c>
      <c r="K35" s="18">
        <f>'Sales and Costs-S1'!K35+'Sales and Costs-S2'!K35+'Sales and Costs-S3'!K35+'Sales and Costs-S4'!K35+'Sales and Costs-S5'!K35</f>
        <v>530048.6794</v>
      </c>
      <c r="L35" s="18">
        <f>'Sales and Costs-S1'!L35+'Sales and Costs-S2'!L35+'Sales and Costs-S3'!L35+'Sales and Costs-S4'!L35+'Sales and Costs-S5'!L35</f>
        <v>543091.0969</v>
      </c>
      <c r="M35" s="18">
        <f>'Sales and Costs-S1'!M35+'Sales and Costs-S2'!M35+'Sales and Costs-S3'!M35+'Sales and Costs-S4'!M35+'Sales and Costs-S5'!M35</f>
        <v>556526.6054</v>
      </c>
    </row>
    <row r="36">
      <c r="A36" s="14" t="s">
        <v>66</v>
      </c>
      <c r="B36" s="18">
        <f>'Sales and Costs-S1'!B36+'Sales and Costs-S2'!B36+'Sales and Costs-S3'!B36+'Sales and Costs-S4'!B36+'Sales and Costs-S5'!B36</f>
        <v>535500</v>
      </c>
      <c r="C36" s="18">
        <f>'Sales and Costs-S1'!C36+'Sales and Costs-S2'!C36+'Sales and Costs-S3'!C36+'Sales and Costs-S4'!C36+'Sales and Costs-S5'!C36</f>
        <v>548032.995</v>
      </c>
      <c r="D36" s="18">
        <f>'Sales and Costs-S1'!D36+'Sales and Costs-S2'!D36+'Sales and Costs-S3'!D36+'Sales and Costs-S4'!D36+'Sales and Costs-S5'!D36</f>
        <v>560932.5953</v>
      </c>
      <c r="E36" s="18">
        <f>'Sales and Costs-S1'!E36+'Sales and Costs-S2'!E36+'Sales and Costs-S3'!E36+'Sales and Costs-S4'!E36+'Sales and Costs-S5'!E36</f>
        <v>574210.842</v>
      </c>
      <c r="F36" s="18">
        <f>'Sales and Costs-S1'!F36+'Sales and Costs-S2'!F36+'Sales and Costs-S3'!F36+'Sales and Costs-S4'!F36+'Sales and Costs-S5'!F36</f>
        <v>587880.1948</v>
      </c>
      <c r="G36" s="18">
        <f>'Sales and Costs-S1'!G36+'Sales and Costs-S2'!G36+'Sales and Costs-S3'!G36+'Sales and Costs-S4'!G36+'Sales and Costs-S5'!G36</f>
        <v>601953.5465</v>
      </c>
      <c r="H36" s="18">
        <f>'Sales and Costs-S1'!H36+'Sales and Costs-S2'!H36+'Sales and Costs-S3'!H36+'Sales and Costs-S4'!H36+'Sales and Costs-S5'!H36</f>
        <v>616444.2387</v>
      </c>
      <c r="I36" s="18">
        <f>'Sales and Costs-S1'!I36+'Sales and Costs-S2'!I36+'Sales and Costs-S3'!I36+'Sales and Costs-S4'!I36+'Sales and Costs-S5'!I36</f>
        <v>631366.0781</v>
      </c>
      <c r="J36" s="18">
        <f>'Sales and Costs-S1'!J36+'Sales and Costs-S2'!J36+'Sales and Costs-S3'!J36+'Sales and Costs-S4'!J36+'Sales and Costs-S5'!J36</f>
        <v>646733.3527</v>
      </c>
      <c r="K36" s="18">
        <f>'Sales and Costs-S1'!K36+'Sales and Costs-S2'!K36+'Sales and Costs-S3'!K36+'Sales and Costs-S4'!K36+'Sales and Costs-S5'!K36</f>
        <v>662560.8492</v>
      </c>
      <c r="L36" s="18">
        <f>'Sales and Costs-S1'!L36+'Sales and Costs-S2'!L36+'Sales and Costs-S3'!L36+'Sales and Costs-S4'!L36+'Sales and Costs-S5'!L36</f>
        <v>678863.8711</v>
      </c>
      <c r="M36" s="18">
        <f>'Sales and Costs-S1'!M36+'Sales and Costs-S2'!M36+'Sales and Costs-S3'!M36+'Sales and Costs-S4'!M36+'Sales and Costs-S5'!M36</f>
        <v>695658.2567</v>
      </c>
    </row>
    <row r="37">
      <c r="A37" s="14" t="s">
        <v>70</v>
      </c>
      <c r="B37" s="18">
        <f t="shared" ref="B37:M37" si="2">SUM(B32:B36)</f>
        <v>2121525</v>
      </c>
      <c r="C37" s="18">
        <f t="shared" si="2"/>
        <v>2171177.777</v>
      </c>
      <c r="D37" s="18">
        <f t="shared" si="2"/>
        <v>2222282.958</v>
      </c>
      <c r="E37" s="18">
        <f t="shared" si="2"/>
        <v>2274888.248</v>
      </c>
      <c r="F37" s="18">
        <f t="shared" si="2"/>
        <v>2329043.007</v>
      </c>
      <c r="G37" s="18">
        <f t="shared" si="2"/>
        <v>2384798.315</v>
      </c>
      <c r="H37" s="18">
        <f t="shared" si="2"/>
        <v>2442207.028</v>
      </c>
      <c r="I37" s="18">
        <f t="shared" si="2"/>
        <v>2501323.845</v>
      </c>
      <c r="J37" s="18">
        <f t="shared" si="2"/>
        <v>2562205.371</v>
      </c>
      <c r="K37" s="18">
        <f t="shared" si="2"/>
        <v>2624910.188</v>
      </c>
      <c r="L37" s="18">
        <f t="shared" si="2"/>
        <v>2689498.925</v>
      </c>
      <c r="M37" s="18">
        <f t="shared" si="2"/>
        <v>2756034.329</v>
      </c>
    </row>
    <row r="39">
      <c r="A39" s="14" t="s">
        <v>39</v>
      </c>
    </row>
    <row r="40">
      <c r="A40" s="14" t="s">
        <v>40</v>
      </c>
      <c r="B40" s="18">
        <f>'Sales and Costs-S1'!B40+'Sales and Costs-S2'!B40+'Sales and Costs-S3'!B40+'Sales and Costs-S4'!B40+'Sales and Costs-S5'!B40</f>
        <v>1014300</v>
      </c>
      <c r="C40" s="18">
        <f>'Sales and Costs-S1'!C40+'Sales and Costs-S2'!C40+'Sales and Costs-S3'!C40+'Sales and Costs-S4'!C40+'Sales and Costs-S5'!C40</f>
        <v>1045035.188</v>
      </c>
      <c r="D40" s="18">
        <f>'Sales and Costs-S1'!D40+'Sales and Costs-S2'!D40+'Sales and Costs-S3'!D40+'Sales and Costs-S4'!D40+'Sales and Costs-S5'!D40</f>
        <v>1076809.389</v>
      </c>
      <c r="E40" s="18">
        <f>'Sales and Costs-S1'!E40+'Sales and Costs-S2'!E40+'Sales and Costs-S3'!E40+'Sales and Costs-S4'!E40+'Sales and Costs-S5'!E40</f>
        <v>1109660.907</v>
      </c>
      <c r="F40" s="18">
        <f>'Sales and Costs-S1'!F40+'Sales and Costs-S2'!F40+'Sales and Costs-S3'!F40+'Sales and Costs-S4'!F40+'Sales and Costs-S5'!F40</f>
        <v>1143629.548</v>
      </c>
      <c r="G40" s="18">
        <f>'Sales and Costs-S1'!G40+'Sales and Costs-S2'!G40+'Sales and Costs-S3'!G40+'Sales and Costs-S4'!G40+'Sales and Costs-S5'!G40</f>
        <v>1178756.682</v>
      </c>
      <c r="H40" s="18">
        <f>'Sales and Costs-S1'!H40+'Sales and Costs-S2'!H40+'Sales and Costs-S3'!H40+'Sales and Costs-S4'!H40+'Sales and Costs-S5'!H40</f>
        <v>1215085.312</v>
      </c>
      <c r="I40" s="18">
        <f>'Sales and Costs-S1'!I40+'Sales and Costs-S2'!I40+'Sales and Costs-S3'!I40+'Sales and Costs-S4'!I40+'Sales and Costs-S5'!I40</f>
        <v>1252660.138</v>
      </c>
      <c r="J40" s="18">
        <f>'Sales and Costs-S1'!J40+'Sales and Costs-S2'!J40+'Sales and Costs-S3'!J40+'Sales and Costs-S4'!J40+'Sales and Costs-S5'!J40</f>
        <v>1291527.625</v>
      </c>
      <c r="K40" s="18">
        <f>'Sales and Costs-S1'!K40+'Sales and Costs-S2'!K40+'Sales and Costs-S3'!K40+'Sales and Costs-S4'!K40+'Sales and Costs-S5'!K40</f>
        <v>1331736.079</v>
      </c>
      <c r="L40" s="18">
        <f>'Sales and Costs-S1'!L40+'Sales and Costs-S2'!L40+'Sales and Costs-S3'!L40+'Sales and Costs-S4'!L40+'Sales and Costs-S5'!L40</f>
        <v>1373335.723</v>
      </c>
      <c r="M40" s="18">
        <f>'Sales and Costs-S1'!M40+'Sales and Costs-S2'!M40+'Sales and Costs-S3'!M40+'Sales and Costs-S4'!M40+'Sales and Costs-S5'!M40</f>
        <v>1416378.775</v>
      </c>
    </row>
    <row r="41">
      <c r="A41" s="14" t="s">
        <v>41</v>
      </c>
      <c r="B41" s="18">
        <f>'Sales and Costs-S1'!B41+'Sales and Costs-S2'!B41+'Sales and Costs-S3'!B41+'Sales and Costs-S4'!B41+'Sales and Costs-S5'!B41</f>
        <v>970200</v>
      </c>
      <c r="C41" s="18">
        <f>'Sales and Costs-S1'!C41+'Sales and Costs-S2'!C41+'Sales and Costs-S3'!C41+'Sales and Costs-S4'!C41+'Sales and Costs-S5'!C41</f>
        <v>999598.875</v>
      </c>
      <c r="D41" s="18">
        <f>'Sales and Costs-S1'!D41+'Sales and Costs-S2'!D41+'Sales and Costs-S3'!D41+'Sales and Costs-S4'!D41+'Sales and Costs-S5'!D41</f>
        <v>1029991.59</v>
      </c>
      <c r="E41" s="18">
        <f>'Sales and Costs-S1'!E41+'Sales and Costs-S2'!E41+'Sales and Costs-S3'!E41+'Sales and Costs-S4'!E41+'Sales and Costs-S5'!E41</f>
        <v>1061414.781</v>
      </c>
      <c r="F41" s="18">
        <f>'Sales and Costs-S1'!F41+'Sales and Costs-S2'!F41+'Sales and Costs-S3'!F41+'Sales and Costs-S4'!F41+'Sales and Costs-S5'!F41</f>
        <v>1093906.524</v>
      </c>
      <c r="G41" s="18">
        <f>'Sales and Costs-S1'!G41+'Sales and Costs-S2'!G41+'Sales and Costs-S3'!G41+'Sales and Costs-S4'!G41+'Sales and Costs-S5'!G41</f>
        <v>1127506.391</v>
      </c>
      <c r="H41" s="18">
        <f>'Sales and Costs-S1'!H41+'Sales and Costs-S2'!H41+'Sales and Costs-S3'!H41+'Sales and Costs-S4'!H41+'Sales and Costs-S5'!H41</f>
        <v>1162255.516</v>
      </c>
      <c r="I41" s="18">
        <f>'Sales and Costs-S1'!I41+'Sales and Costs-S2'!I41+'Sales and Costs-S3'!I41+'Sales and Costs-S4'!I41+'Sales and Costs-S5'!I41</f>
        <v>1198196.654</v>
      </c>
      <c r="J41" s="18">
        <f>'Sales and Costs-S1'!J41+'Sales and Costs-S2'!J41+'Sales and Costs-S3'!J41+'Sales and Costs-S4'!J41+'Sales and Costs-S5'!J41</f>
        <v>1235374.25</v>
      </c>
      <c r="K41" s="18">
        <f>'Sales and Costs-S1'!K41+'Sales and Costs-S2'!K41+'Sales and Costs-S3'!K41+'Sales and Costs-S4'!K41+'Sales and Costs-S5'!K41</f>
        <v>1273834.511</v>
      </c>
      <c r="L41" s="18">
        <f>'Sales and Costs-S1'!L41+'Sales and Costs-S2'!L41+'Sales and Costs-S3'!L41+'Sales and Costs-S4'!L41+'Sales and Costs-S5'!L41</f>
        <v>1313625.474</v>
      </c>
      <c r="M41" s="18">
        <f>'Sales and Costs-S1'!M41+'Sales and Costs-S2'!M41+'Sales and Costs-S3'!M41+'Sales and Costs-S4'!M41+'Sales and Costs-S5'!M41</f>
        <v>1354797.089</v>
      </c>
    </row>
    <row r="42">
      <c r="A42" s="14" t="s">
        <v>42</v>
      </c>
      <c r="B42" s="18">
        <f>'Sales and Costs-S1'!B42+'Sales and Costs-S2'!B42+'Sales and Costs-S3'!B42+'Sales and Costs-S4'!B42+'Sales and Costs-S5'!B42</f>
        <v>1705200</v>
      </c>
      <c r="C42" s="18">
        <f>'Sales and Costs-S1'!C42+'Sales and Costs-S2'!C42+'Sales and Costs-S3'!C42+'Sales and Costs-S4'!C42+'Sales and Costs-S5'!C42</f>
        <v>1756870.75</v>
      </c>
      <c r="D42" s="18">
        <f>'Sales and Costs-S1'!D42+'Sales and Costs-S2'!D42+'Sales and Costs-S3'!D42+'Sales and Costs-S4'!D42+'Sales and Costs-S5'!D42</f>
        <v>1810288.249</v>
      </c>
      <c r="E42" s="18">
        <f>'Sales and Costs-S1'!E42+'Sales and Costs-S2'!E42+'Sales and Costs-S3'!E42+'Sales and Costs-S4'!E42+'Sales and Costs-S5'!E42</f>
        <v>1865516.888</v>
      </c>
      <c r="F42" s="18">
        <f>'Sales and Costs-S1'!F42+'Sales and Costs-S2'!F42+'Sales and Costs-S3'!F42+'Sales and Costs-S4'!F42+'Sales and Costs-S5'!F42</f>
        <v>1922623.587</v>
      </c>
      <c r="G42" s="18">
        <f>'Sales and Costs-S1'!G42+'Sales and Costs-S2'!G42+'Sales and Costs-S3'!G42+'Sales and Costs-S4'!G42+'Sales and Costs-S5'!G42</f>
        <v>1981677.9</v>
      </c>
      <c r="H42" s="18">
        <f>'Sales and Costs-S1'!H42+'Sales and Costs-S2'!H42+'Sales and Costs-S3'!H42+'Sales and Costs-S4'!H42+'Sales and Costs-S5'!H42</f>
        <v>2042752.119</v>
      </c>
      <c r="I42" s="18">
        <f>'Sales and Costs-S1'!I42+'Sales and Costs-S2'!I42+'Sales and Costs-S3'!I42+'Sales and Costs-S4'!I42+'Sales and Costs-S5'!I42</f>
        <v>2105921.391</v>
      </c>
      <c r="J42" s="18">
        <f>'Sales and Costs-S1'!J42+'Sales and Costs-S2'!J42+'Sales and Costs-S3'!J42+'Sales and Costs-S4'!J42+'Sales and Costs-S5'!J42</f>
        <v>2171263.833</v>
      </c>
      <c r="K42" s="18">
        <f>'Sales and Costs-S1'!K42+'Sales and Costs-S2'!K42+'Sales and Costs-S3'!K42+'Sales and Costs-S4'!K42+'Sales and Costs-S5'!K42</f>
        <v>2238860.655</v>
      </c>
      <c r="L42" s="18">
        <f>'Sales and Costs-S1'!L42+'Sales and Costs-S2'!L42+'Sales and Costs-S3'!L42+'Sales and Costs-S4'!L42+'Sales and Costs-S5'!L42</f>
        <v>2308796.288</v>
      </c>
      <c r="M42" s="18">
        <f>'Sales and Costs-S1'!M42+'Sales and Costs-S2'!M42+'Sales and Costs-S3'!M42+'Sales and Costs-S4'!M42+'Sales and Costs-S5'!M42</f>
        <v>2381158.52</v>
      </c>
    </row>
    <row r="43">
      <c r="A43" s="14" t="s">
        <v>43</v>
      </c>
      <c r="B43" s="18">
        <f>'Sales and Costs-S1'!B43+'Sales and Costs-S2'!B43+'Sales and Costs-S3'!B43+'Sales and Costs-S4'!B43+'Sales and Costs-S5'!B43</f>
        <v>0</v>
      </c>
      <c r="C43" s="18">
        <f>'Sales and Costs-S1'!C43+'Sales and Costs-S2'!C43+'Sales and Costs-S3'!C43+'Sales and Costs-S4'!C43+'Sales and Costs-S5'!C43</f>
        <v>0</v>
      </c>
      <c r="D43" s="18">
        <f>'Sales and Costs-S1'!D43+'Sales and Costs-S2'!D43+'Sales and Costs-S3'!D43+'Sales and Costs-S4'!D43+'Sales and Costs-S5'!D43</f>
        <v>0</v>
      </c>
      <c r="E43" s="18">
        <f>'Sales and Costs-S1'!E43+'Sales and Costs-S2'!E43+'Sales and Costs-S3'!E43+'Sales and Costs-S4'!E43+'Sales and Costs-S5'!E43</f>
        <v>0</v>
      </c>
      <c r="F43" s="18">
        <f>'Sales and Costs-S1'!F43+'Sales and Costs-S2'!F43+'Sales and Costs-S3'!F43+'Sales and Costs-S4'!F43+'Sales and Costs-S5'!F43</f>
        <v>0</v>
      </c>
      <c r="G43" s="18">
        <f>'Sales and Costs-S1'!G43+'Sales and Costs-S2'!G43+'Sales and Costs-S3'!G43+'Sales and Costs-S4'!G43+'Sales and Costs-S5'!G43</f>
        <v>0</v>
      </c>
      <c r="H43" s="18">
        <f>'Sales and Costs-S1'!H43+'Sales and Costs-S2'!H43+'Sales and Costs-S3'!H43+'Sales and Costs-S4'!H43+'Sales and Costs-S5'!H43</f>
        <v>0</v>
      </c>
      <c r="I43" s="18">
        <f>'Sales and Costs-S1'!I43+'Sales and Costs-S2'!I43+'Sales and Costs-S3'!I43+'Sales and Costs-S4'!I43+'Sales and Costs-S5'!I43</f>
        <v>0</v>
      </c>
      <c r="J43" s="18">
        <f>'Sales and Costs-S1'!J43+'Sales and Costs-S2'!J43+'Sales and Costs-S3'!J43+'Sales and Costs-S4'!J43+'Sales and Costs-S5'!J43</f>
        <v>0</v>
      </c>
      <c r="K43" s="18">
        <f>'Sales and Costs-S1'!K43+'Sales and Costs-S2'!K43+'Sales and Costs-S3'!K43+'Sales and Costs-S4'!K43+'Sales and Costs-S5'!K43</f>
        <v>0</v>
      </c>
      <c r="L43" s="18">
        <f>'Sales and Costs-S1'!L43+'Sales and Costs-S2'!L43+'Sales and Costs-S3'!L43+'Sales and Costs-S4'!L43+'Sales and Costs-S5'!L43</f>
        <v>0</v>
      </c>
      <c r="M43" s="18">
        <f>'Sales and Costs-S1'!M43+'Sales and Costs-S2'!M43+'Sales and Costs-S3'!M43+'Sales and Costs-S4'!M43+'Sales and Costs-S5'!M43</f>
        <v>0</v>
      </c>
    </row>
    <row r="44">
      <c r="A44" s="14" t="s">
        <v>66</v>
      </c>
      <c r="B44" s="18">
        <f>'Sales and Costs-S1'!B44+'Sales and Costs-S2'!B44+'Sales and Costs-S3'!B44+'Sales and Costs-S4'!B44+'Sales and Costs-S5'!B44</f>
        <v>984900</v>
      </c>
      <c r="C44" s="18">
        <f>'Sales and Costs-S1'!C44+'Sales and Costs-S2'!C44+'Sales and Costs-S3'!C44+'Sales and Costs-S4'!C44+'Sales and Costs-S5'!C44</f>
        <v>1014744.313</v>
      </c>
      <c r="D44" s="18">
        <f>'Sales and Costs-S1'!D44+'Sales and Costs-S2'!D44+'Sales and Costs-S3'!D44+'Sales and Costs-S4'!D44+'Sales and Costs-S5'!D44</f>
        <v>1045597.523</v>
      </c>
      <c r="E44" s="18">
        <f>'Sales and Costs-S1'!E44+'Sales and Costs-S2'!E44+'Sales and Costs-S3'!E44+'Sales and Costs-S4'!E44+'Sales and Costs-S5'!E44</f>
        <v>1077496.823</v>
      </c>
      <c r="F44" s="18">
        <f>'Sales and Costs-S1'!F44+'Sales and Costs-S2'!F44+'Sales and Costs-S3'!F44+'Sales and Costs-S4'!F44+'Sales and Costs-S5'!F44</f>
        <v>1110480.865</v>
      </c>
      <c r="G44" s="18">
        <f>'Sales and Costs-S1'!G44+'Sales and Costs-S2'!G44+'Sales and Costs-S3'!G44+'Sales and Costs-S4'!G44+'Sales and Costs-S5'!G44</f>
        <v>1144589.822</v>
      </c>
      <c r="H44" s="18">
        <f>'Sales and Costs-S1'!H44+'Sales and Costs-S2'!H44+'Sales and Costs-S3'!H44+'Sales and Costs-S4'!H44+'Sales and Costs-S5'!H44</f>
        <v>1179865.448</v>
      </c>
      <c r="I44" s="18">
        <f>'Sales and Costs-S1'!I44+'Sales and Costs-S2'!I44+'Sales and Costs-S3'!I44+'Sales and Costs-S4'!I44+'Sales and Costs-S5'!I44</f>
        <v>1216351.148</v>
      </c>
      <c r="J44" s="18">
        <f>'Sales and Costs-S1'!J44+'Sales and Costs-S2'!J44+'Sales and Costs-S3'!J44+'Sales and Costs-S4'!J44+'Sales and Costs-S5'!J44</f>
        <v>1254092.041</v>
      </c>
      <c r="K44" s="18">
        <f>'Sales and Costs-S1'!K44+'Sales and Costs-S2'!K44+'Sales and Costs-S3'!K44+'Sales and Costs-S4'!K44+'Sales and Costs-S5'!K44</f>
        <v>1293135.033</v>
      </c>
      <c r="L44" s="18">
        <f>'Sales and Costs-S1'!L44+'Sales and Costs-S2'!L44+'Sales and Costs-S3'!L44+'Sales and Costs-S4'!L44+'Sales and Costs-S5'!L44</f>
        <v>1333528.891</v>
      </c>
      <c r="M44" s="18">
        <f>'Sales and Costs-S1'!M44+'Sales and Costs-S2'!M44+'Sales and Costs-S3'!M44+'Sales and Costs-S4'!M44+'Sales and Costs-S5'!M44</f>
        <v>1375324.317</v>
      </c>
    </row>
    <row r="45">
      <c r="A45" s="14" t="s">
        <v>71</v>
      </c>
      <c r="B45" s="18">
        <f t="shared" ref="B45:M45" si="3">SUM(B40:B44)</f>
        <v>4674600</v>
      </c>
      <c r="C45" s="18">
        <f t="shared" si="3"/>
        <v>4816249.125</v>
      </c>
      <c r="D45" s="18">
        <f t="shared" si="3"/>
        <v>4962686.75</v>
      </c>
      <c r="E45" s="18">
        <f t="shared" si="3"/>
        <v>5114089.399</v>
      </c>
      <c r="F45" s="18">
        <f t="shared" si="3"/>
        <v>5270640.524</v>
      </c>
      <c r="G45" s="18">
        <f t="shared" si="3"/>
        <v>5432530.795</v>
      </c>
      <c r="H45" s="18">
        <f t="shared" si="3"/>
        <v>5599958.396</v>
      </c>
      <c r="I45" s="18">
        <f t="shared" si="3"/>
        <v>5773129.331</v>
      </c>
      <c r="J45" s="18">
        <f t="shared" si="3"/>
        <v>5952257.749</v>
      </c>
      <c r="K45" s="18">
        <f t="shared" si="3"/>
        <v>6137566.278</v>
      </c>
      <c r="L45" s="18">
        <f t="shared" si="3"/>
        <v>6329286.377</v>
      </c>
      <c r="M45" s="18">
        <f t="shared" si="3"/>
        <v>6527658.701</v>
      </c>
    </row>
    <row r="47">
      <c r="A47" s="14" t="s">
        <v>28</v>
      </c>
    </row>
    <row r="48">
      <c r="A48" s="14" t="s">
        <v>40</v>
      </c>
      <c r="B48" s="18">
        <f>'Sales and Costs-S1'!B48+'Sales and Costs-S2'!B48+'Sales and Costs-S3'!B48+'Sales and Costs-S4'!B48+'Sales and Costs-S5'!B48</f>
        <v>270640</v>
      </c>
      <c r="C48" s="18">
        <f>'Sales and Costs-S1'!C48+'Sales and Costs-S2'!C48+'Sales and Costs-S3'!C48+'Sales and Costs-S4'!C48+'Sales and Costs-S5'!C48</f>
        <v>282065.19</v>
      </c>
      <c r="D48" s="18">
        <f>'Sales and Costs-S1'!D48+'Sales and Costs-S2'!D48+'Sales and Costs-S3'!D48+'Sales and Costs-S4'!D48+'Sales and Costs-S5'!D48</f>
        <v>294015.3461</v>
      </c>
      <c r="E48" s="18">
        <f>'Sales and Costs-S1'!E48+'Sales and Costs-S2'!E48+'Sales and Costs-S3'!E48+'Sales and Costs-S4'!E48+'Sales and Costs-S5'!E48</f>
        <v>306515.9837</v>
      </c>
      <c r="F48" s="18">
        <f>'Sales and Costs-S1'!F48+'Sales and Costs-S2'!F48+'Sales and Costs-S3'!F48+'Sales and Costs-S4'!F48+'Sales and Costs-S5'!F48</f>
        <v>319593.9023</v>
      </c>
      <c r="G48" s="18">
        <f>'Sales and Costs-S1'!G48+'Sales and Costs-S2'!G48+'Sales and Costs-S3'!G48+'Sales and Costs-S4'!G48+'Sales and Costs-S5'!G48</f>
        <v>333277.2511</v>
      </c>
      <c r="H48" s="18">
        <f>'Sales and Costs-S1'!H48+'Sales and Costs-S2'!H48+'Sales and Costs-S3'!H48+'Sales and Costs-S4'!H48+'Sales and Costs-S5'!H48</f>
        <v>347595.599</v>
      </c>
      <c r="I48" s="18">
        <f>'Sales and Costs-S1'!I48+'Sales and Costs-S2'!I48+'Sales and Costs-S3'!I48+'Sales and Costs-S4'!I48+'Sales and Costs-S5'!I48</f>
        <v>362580.0076</v>
      </c>
      <c r="J48" s="18">
        <f>'Sales and Costs-S1'!J48+'Sales and Costs-S2'!J48+'Sales and Costs-S3'!J48+'Sales and Costs-S4'!J48+'Sales and Costs-S5'!J48</f>
        <v>378263.1078</v>
      </c>
      <c r="K48" s="18">
        <f>'Sales and Costs-S1'!K48+'Sales and Costs-S2'!K48+'Sales and Costs-S3'!K48+'Sales and Costs-S4'!K48+'Sales and Costs-S5'!K48</f>
        <v>394679.1806</v>
      </c>
      <c r="L48" s="18">
        <f>'Sales and Costs-S1'!L48+'Sales and Costs-S2'!L48+'Sales and Costs-S3'!L48+'Sales and Costs-S4'!L48+'Sales and Costs-S5'!L48</f>
        <v>411864.2429</v>
      </c>
      <c r="M48" s="18">
        <f>'Sales and Costs-S1'!M48+'Sales and Costs-S2'!M48+'Sales and Costs-S3'!M48+'Sales and Costs-S4'!M48+'Sales and Costs-S5'!M48</f>
        <v>429856.1363</v>
      </c>
    </row>
    <row r="49">
      <c r="A49" s="14" t="s">
        <v>41</v>
      </c>
      <c r="B49" s="18">
        <f>'Sales and Costs-S1'!B49+'Sales and Costs-S2'!B49+'Sales and Costs-S3'!B49+'Sales and Costs-S4'!B49+'Sales and Costs-S5'!B49</f>
        <v>382080</v>
      </c>
      <c r="C49" s="18">
        <f>'Sales and Costs-S1'!C49+'Sales and Costs-S2'!C49+'Sales and Costs-S3'!C49+'Sales and Costs-S4'!C49+'Sales and Costs-S5'!C49</f>
        <v>398209.68</v>
      </c>
      <c r="D49" s="18">
        <f>'Sales and Costs-S1'!D49+'Sales and Costs-S2'!D49+'Sales and Costs-S3'!D49+'Sales and Costs-S4'!D49+'Sales and Costs-S5'!D49</f>
        <v>415080.4886</v>
      </c>
      <c r="E49" s="18">
        <f>'Sales and Costs-S1'!E49+'Sales and Costs-S2'!E49+'Sales and Costs-S3'!E49+'Sales and Costs-S4'!E49+'Sales and Costs-S5'!E49</f>
        <v>432728.4476</v>
      </c>
      <c r="F49" s="18">
        <f>'Sales and Costs-S1'!F49+'Sales and Costs-S2'!F49+'Sales and Costs-S3'!F49+'Sales and Costs-S4'!F49+'Sales and Costs-S5'!F49</f>
        <v>451191.3914</v>
      </c>
      <c r="G49" s="18">
        <f>'Sales and Costs-S1'!G49+'Sales and Costs-S2'!G49+'Sales and Costs-S3'!G49+'Sales and Costs-S4'!G49+'Sales and Costs-S5'!G49</f>
        <v>470509.0603</v>
      </c>
      <c r="H49" s="18">
        <f>'Sales and Costs-S1'!H49+'Sales and Costs-S2'!H49+'Sales and Costs-S3'!H49+'Sales and Costs-S4'!H49+'Sales and Costs-S5'!H49</f>
        <v>490723.1986</v>
      </c>
      <c r="I49" s="18">
        <f>'Sales and Costs-S1'!I49+'Sales and Costs-S2'!I49+'Sales and Costs-S3'!I49+'Sales and Costs-S4'!I49+'Sales and Costs-S5'!I49</f>
        <v>511877.6579</v>
      </c>
      <c r="J49" s="18">
        <f>'Sales and Costs-S1'!J49+'Sales and Costs-S2'!J49+'Sales and Costs-S3'!J49+'Sales and Costs-S4'!J49+'Sales and Costs-S5'!J49</f>
        <v>534018.5051</v>
      </c>
      <c r="K49" s="18">
        <f>'Sales and Costs-S1'!K49+'Sales and Costs-S2'!K49+'Sales and Costs-S3'!K49+'Sales and Costs-S4'!K49+'Sales and Costs-S5'!K49</f>
        <v>557194.1373</v>
      </c>
      <c r="L49" s="18">
        <f>'Sales and Costs-S1'!L49+'Sales and Costs-S2'!L49+'Sales and Costs-S3'!L49+'Sales and Costs-S4'!L49+'Sales and Costs-S5'!L49</f>
        <v>581455.4017</v>
      </c>
      <c r="M49" s="18">
        <f>'Sales and Costs-S1'!M49+'Sales and Costs-S2'!M49+'Sales and Costs-S3'!M49+'Sales and Costs-S4'!M49+'Sales and Costs-S5'!M49</f>
        <v>606855.7218</v>
      </c>
    </row>
    <row r="50">
      <c r="A50" s="14" t="s">
        <v>42</v>
      </c>
      <c r="B50" s="18">
        <f>'Sales and Costs-S1'!B50+'Sales and Costs-S2'!B50+'Sales and Costs-S3'!B50+'Sales and Costs-S4'!B50+'Sales and Costs-S5'!B50</f>
        <v>119400</v>
      </c>
      <c r="C50" s="18">
        <f>'Sales and Costs-S1'!C50+'Sales and Costs-S2'!C50+'Sales and Costs-S3'!C50+'Sales and Costs-S4'!C50+'Sales and Costs-S5'!C50</f>
        <v>124440.525</v>
      </c>
      <c r="D50" s="18">
        <f>'Sales and Costs-S1'!D50+'Sales and Costs-S2'!D50+'Sales and Costs-S3'!D50+'Sales and Costs-S4'!D50+'Sales and Costs-S5'!D50</f>
        <v>129712.6527</v>
      </c>
      <c r="E50" s="18">
        <f>'Sales and Costs-S1'!E50+'Sales and Costs-S2'!E50+'Sales and Costs-S3'!E50+'Sales and Costs-S4'!E50+'Sales and Costs-S5'!E50</f>
        <v>135227.6399</v>
      </c>
      <c r="F50" s="18">
        <f>'Sales and Costs-S1'!F50+'Sales and Costs-S2'!F50+'Sales and Costs-S3'!F50+'Sales and Costs-S4'!F50+'Sales and Costs-S5'!F50</f>
        <v>140997.3098</v>
      </c>
      <c r="G50" s="18">
        <f>'Sales and Costs-S1'!G50+'Sales and Costs-S2'!G50+'Sales and Costs-S3'!G50+'Sales and Costs-S4'!G50+'Sales and Costs-S5'!G50</f>
        <v>147034.0813</v>
      </c>
      <c r="H50" s="18">
        <f>'Sales and Costs-S1'!H50+'Sales and Costs-S2'!H50+'Sales and Costs-S3'!H50+'Sales and Costs-S4'!H50+'Sales and Costs-S5'!H50</f>
        <v>153350.9996</v>
      </c>
      <c r="I50" s="18">
        <f>'Sales and Costs-S1'!I50+'Sales and Costs-S2'!I50+'Sales and Costs-S3'!I50+'Sales and Costs-S4'!I50+'Sales and Costs-S5'!I50</f>
        <v>159961.7681</v>
      </c>
      <c r="J50" s="18">
        <f>'Sales and Costs-S1'!J50+'Sales and Costs-S2'!J50+'Sales and Costs-S3'!J50+'Sales and Costs-S4'!J50+'Sales and Costs-S5'!J50</f>
        <v>166880.7828</v>
      </c>
      <c r="K50" s="18">
        <f>'Sales and Costs-S1'!K50+'Sales and Costs-S2'!K50+'Sales and Costs-S3'!K50+'Sales and Costs-S4'!K50+'Sales and Costs-S5'!K50</f>
        <v>174123.1679</v>
      </c>
      <c r="L50" s="18">
        <f>'Sales and Costs-S1'!L50+'Sales and Costs-S2'!L50+'Sales and Costs-S3'!L50+'Sales and Costs-S4'!L50+'Sales and Costs-S5'!L50</f>
        <v>181704.813</v>
      </c>
      <c r="M50" s="18">
        <f>'Sales and Costs-S1'!M50+'Sales and Costs-S2'!M50+'Sales and Costs-S3'!M50+'Sales and Costs-S4'!M50+'Sales and Costs-S5'!M50</f>
        <v>189642.4131</v>
      </c>
    </row>
    <row r="51">
      <c r="A51" s="14" t="s">
        <v>43</v>
      </c>
      <c r="B51" s="18">
        <f>'Sales and Costs-S1'!B51+'Sales and Costs-S2'!B51+'Sales and Costs-S3'!B51+'Sales and Costs-S4'!B51+'Sales and Costs-S5'!B51</f>
        <v>139300</v>
      </c>
      <c r="C51" s="18">
        <f>'Sales and Costs-S1'!C51+'Sales and Costs-S2'!C51+'Sales and Costs-S3'!C51+'Sales and Costs-S4'!C51+'Sales and Costs-S5'!C51</f>
        <v>145180.6125</v>
      </c>
      <c r="D51" s="18">
        <f>'Sales and Costs-S1'!D51+'Sales and Costs-S2'!D51+'Sales and Costs-S3'!D51+'Sales and Costs-S4'!D51+'Sales and Costs-S5'!D51</f>
        <v>151331.4282</v>
      </c>
      <c r="E51" s="18">
        <f>'Sales and Costs-S1'!E51+'Sales and Costs-S2'!E51+'Sales and Costs-S3'!E51+'Sales and Costs-S4'!E51+'Sales and Costs-S5'!E51</f>
        <v>157765.5799</v>
      </c>
      <c r="F51" s="18">
        <f>'Sales and Costs-S1'!F51+'Sales and Costs-S2'!F51+'Sales and Costs-S3'!F51+'Sales and Costs-S4'!F51+'Sales and Costs-S5'!F51</f>
        <v>164496.8615</v>
      </c>
      <c r="G51" s="18">
        <f>'Sales and Costs-S1'!G51+'Sales and Costs-S2'!G51+'Sales and Costs-S3'!G51+'Sales and Costs-S4'!G51+'Sales and Costs-S5'!G51</f>
        <v>171539.7616</v>
      </c>
      <c r="H51" s="18">
        <f>'Sales and Costs-S1'!H51+'Sales and Costs-S2'!H51+'Sales and Costs-S3'!H51+'Sales and Costs-S4'!H51+'Sales and Costs-S5'!H51</f>
        <v>178909.4995</v>
      </c>
      <c r="I51" s="18">
        <f>'Sales and Costs-S1'!I51+'Sales and Costs-S2'!I51+'Sales and Costs-S3'!I51+'Sales and Costs-S4'!I51+'Sales and Costs-S5'!I51</f>
        <v>186622.0628</v>
      </c>
      <c r="J51" s="18">
        <f>'Sales and Costs-S1'!J51+'Sales and Costs-S2'!J51+'Sales and Costs-S3'!J51+'Sales and Costs-S4'!J51+'Sales and Costs-S5'!J51</f>
        <v>194694.2466</v>
      </c>
      <c r="K51" s="18">
        <f>'Sales and Costs-S1'!K51+'Sales and Costs-S2'!K51+'Sales and Costs-S3'!K51+'Sales and Costs-S4'!K51+'Sales and Costs-S5'!K51</f>
        <v>203143.6959</v>
      </c>
      <c r="L51" s="18">
        <f>'Sales and Costs-S1'!L51+'Sales and Costs-S2'!L51+'Sales and Costs-S3'!L51+'Sales and Costs-S4'!L51+'Sales and Costs-S5'!L51</f>
        <v>211988.9485</v>
      </c>
      <c r="M51" s="18">
        <f>'Sales and Costs-S1'!M51+'Sales and Costs-S2'!M51+'Sales and Costs-S3'!M51+'Sales and Costs-S4'!M51+'Sales and Costs-S5'!M51</f>
        <v>221249.4819</v>
      </c>
    </row>
    <row r="52">
      <c r="A52" s="14" t="s">
        <v>66</v>
      </c>
      <c r="B52" s="18">
        <f>'Sales and Costs-S1'!B52+'Sales and Costs-S2'!B52+'Sales and Costs-S3'!B52+'Sales and Costs-S4'!B52+'Sales and Costs-S5'!B52</f>
        <v>394020</v>
      </c>
      <c r="C52" s="18">
        <f>'Sales and Costs-S1'!C52+'Sales and Costs-S2'!C52+'Sales and Costs-S3'!C52+'Sales and Costs-S4'!C52+'Sales and Costs-S5'!C52</f>
        <v>410653.7325</v>
      </c>
      <c r="D52" s="18">
        <f>'Sales and Costs-S1'!D52+'Sales and Costs-S2'!D52+'Sales and Costs-S3'!D52+'Sales and Costs-S4'!D52+'Sales and Costs-S5'!D52</f>
        <v>428051.7539</v>
      </c>
      <c r="E52" s="18">
        <f>'Sales and Costs-S1'!E52+'Sales and Costs-S2'!E52+'Sales and Costs-S3'!E52+'Sales and Costs-S4'!E52+'Sales and Costs-S5'!E52</f>
        <v>446251.2116</v>
      </c>
      <c r="F52" s="18">
        <f>'Sales and Costs-S1'!F52+'Sales and Costs-S2'!F52+'Sales and Costs-S3'!F52+'Sales and Costs-S4'!F52+'Sales and Costs-S5'!F52</f>
        <v>465291.1224</v>
      </c>
      <c r="G52" s="18">
        <f>'Sales and Costs-S1'!G52+'Sales and Costs-S2'!G52+'Sales and Costs-S3'!G52+'Sales and Costs-S4'!G52+'Sales and Costs-S5'!G52</f>
        <v>485212.4685</v>
      </c>
      <c r="H52" s="18">
        <f>'Sales and Costs-S1'!H52+'Sales and Costs-S2'!H52+'Sales and Costs-S3'!H52+'Sales and Costs-S4'!H52+'Sales and Costs-S5'!H52</f>
        <v>506058.2986</v>
      </c>
      <c r="I52" s="18">
        <f>'Sales and Costs-S1'!I52+'Sales and Costs-S2'!I52+'Sales and Costs-S3'!I52+'Sales and Costs-S4'!I52+'Sales and Costs-S5'!I52</f>
        <v>527873.8347</v>
      </c>
      <c r="J52" s="18">
        <f>'Sales and Costs-S1'!J52+'Sales and Costs-S2'!J52+'Sales and Costs-S3'!J52+'Sales and Costs-S4'!J52+'Sales and Costs-S5'!J52</f>
        <v>550706.5834</v>
      </c>
      <c r="K52" s="18">
        <f>'Sales and Costs-S1'!K52+'Sales and Costs-S2'!K52+'Sales and Costs-S3'!K52+'Sales and Costs-S4'!K52+'Sales and Costs-S5'!K52</f>
        <v>574606.4541</v>
      </c>
      <c r="L52" s="18">
        <f>'Sales and Costs-S1'!L52+'Sales and Costs-S2'!L52+'Sales and Costs-S3'!L52+'Sales and Costs-S4'!L52+'Sales and Costs-S5'!L52</f>
        <v>599625.883</v>
      </c>
      <c r="M52" s="18">
        <f>'Sales and Costs-S1'!M52+'Sales and Costs-S2'!M52+'Sales and Costs-S3'!M52+'Sales and Costs-S4'!M52+'Sales and Costs-S5'!M52</f>
        <v>625819.9631</v>
      </c>
    </row>
    <row r="53">
      <c r="A53" s="14" t="s">
        <v>72</v>
      </c>
      <c r="B53" s="18">
        <f t="shared" ref="B53:M53" si="4">SUM(B48:B52)</f>
        <v>1305440</v>
      </c>
      <c r="C53" s="18">
        <f t="shared" si="4"/>
        <v>1360549.74</v>
      </c>
      <c r="D53" s="18">
        <f t="shared" si="4"/>
        <v>1418191.67</v>
      </c>
      <c r="E53" s="18">
        <f t="shared" si="4"/>
        <v>1478488.863</v>
      </c>
      <c r="F53" s="18">
        <f t="shared" si="4"/>
        <v>1541570.587</v>
      </c>
      <c r="G53" s="18">
        <f t="shared" si="4"/>
        <v>1607572.623</v>
      </c>
      <c r="H53" s="18">
        <f t="shared" si="4"/>
        <v>1676637.595</v>
      </c>
      <c r="I53" s="18">
        <f t="shared" si="4"/>
        <v>1748915.331</v>
      </c>
      <c r="J53" s="18">
        <f t="shared" si="4"/>
        <v>1824563.226</v>
      </c>
      <c r="K53" s="18">
        <f t="shared" si="4"/>
        <v>1903746.636</v>
      </c>
      <c r="L53" s="18">
        <f t="shared" si="4"/>
        <v>1986639.289</v>
      </c>
      <c r="M53" s="18">
        <f t="shared" si="4"/>
        <v>2073423.716</v>
      </c>
    </row>
    <row r="55">
      <c r="A55" s="14" t="s">
        <v>73</v>
      </c>
      <c r="B55" s="18">
        <f t="shared" ref="B55:M55" si="5">B37+B45+B53</f>
        <v>8101565</v>
      </c>
      <c r="C55" s="18">
        <f t="shared" si="5"/>
        <v>8347976.642</v>
      </c>
      <c r="D55" s="18">
        <f t="shared" si="5"/>
        <v>8603161.378</v>
      </c>
      <c r="E55" s="18">
        <f t="shared" si="5"/>
        <v>8867466.509</v>
      </c>
      <c r="F55" s="18">
        <f t="shared" si="5"/>
        <v>9141254.118</v>
      </c>
      <c r="G55" s="18">
        <f t="shared" si="5"/>
        <v>9424901.733</v>
      </c>
      <c r="H55" s="18">
        <f t="shared" si="5"/>
        <v>9718803.02</v>
      </c>
      <c r="I55" s="18">
        <f t="shared" si="5"/>
        <v>10023368.51</v>
      </c>
      <c r="J55" s="18">
        <f t="shared" si="5"/>
        <v>10339026.35</v>
      </c>
      <c r="K55" s="18">
        <f t="shared" si="5"/>
        <v>10666223.1</v>
      </c>
      <c r="L55" s="18">
        <f t="shared" si="5"/>
        <v>11005424.59</v>
      </c>
      <c r="M55" s="18">
        <f t="shared" si="5"/>
        <v>11357116.75</v>
      </c>
    </row>
    <row r="57">
      <c r="A57" s="14" t="s">
        <v>74</v>
      </c>
    </row>
    <row r="58">
      <c r="A58" s="14" t="s">
        <v>75</v>
      </c>
      <c r="B58" s="18">
        <f>'Sales and Costs-S1'!B58+'Sales and Costs-S2'!B58+'Sales and Costs-S3'!B58+'Sales and Costs-S4'!B58+'Sales and Costs-S5'!B58</f>
        <v>390000</v>
      </c>
      <c r="C58" s="18">
        <f>'Sales and Costs-S1'!C58+'Sales and Costs-S2'!C58+'Sales and Costs-S3'!C58+'Sales and Costs-S4'!C58+'Sales and Costs-S5'!C58</f>
        <v>390000</v>
      </c>
      <c r="D58" s="18">
        <f>'Sales and Costs-S1'!D58+'Sales and Costs-S2'!D58+'Sales and Costs-S3'!D58+'Sales and Costs-S4'!D58+'Sales and Costs-S5'!D58</f>
        <v>390000</v>
      </c>
      <c r="E58" s="18">
        <f>'Sales and Costs-S1'!E58+'Sales and Costs-S2'!E58+'Sales and Costs-S3'!E58+'Sales and Costs-S4'!E58+'Sales and Costs-S5'!E58</f>
        <v>390000</v>
      </c>
      <c r="F58" s="18">
        <f>'Sales and Costs-S1'!F58+'Sales and Costs-S2'!F58+'Sales and Costs-S3'!F58+'Sales and Costs-S4'!F58+'Sales and Costs-S5'!F58</f>
        <v>390000</v>
      </c>
      <c r="G58" s="18">
        <f>'Sales and Costs-S1'!G58+'Sales and Costs-S2'!G58+'Sales and Costs-S3'!G58+'Sales and Costs-S4'!G58+'Sales and Costs-S5'!G58</f>
        <v>390000</v>
      </c>
      <c r="H58" s="18">
        <f>'Sales and Costs-S1'!H58+'Sales and Costs-S2'!H58+'Sales and Costs-S3'!H58+'Sales and Costs-S4'!H58+'Sales and Costs-S5'!H58</f>
        <v>390000</v>
      </c>
      <c r="I58" s="18">
        <f>'Sales and Costs-S1'!I58+'Sales and Costs-S2'!I58+'Sales and Costs-S3'!I58+'Sales and Costs-S4'!I58+'Sales and Costs-S5'!I58</f>
        <v>390000</v>
      </c>
      <c r="J58" s="18">
        <f>'Sales and Costs-S1'!J58+'Sales and Costs-S2'!J58+'Sales and Costs-S3'!J58+'Sales and Costs-S4'!J58+'Sales and Costs-S5'!J58</f>
        <v>390000</v>
      </c>
      <c r="K58" s="18">
        <f>'Sales and Costs-S1'!K58+'Sales and Costs-S2'!K58+'Sales and Costs-S3'!K58+'Sales and Costs-S4'!K58+'Sales and Costs-S5'!K58</f>
        <v>390000</v>
      </c>
      <c r="L58" s="18">
        <f>'Sales and Costs-S1'!L58+'Sales and Costs-S2'!L58+'Sales and Costs-S3'!L58+'Sales and Costs-S4'!L58+'Sales and Costs-S5'!L58</f>
        <v>390000</v>
      </c>
      <c r="M58" s="18">
        <f>'Sales and Costs-S1'!M58+'Sales and Costs-S2'!M58+'Sales and Costs-S3'!M58+'Sales and Costs-S4'!M58+'Sales and Costs-S5'!M58</f>
        <v>390000</v>
      </c>
    </row>
    <row r="59">
      <c r="A59" s="14" t="s">
        <v>48</v>
      </c>
      <c r="B59" s="18">
        <f>'Sales and Costs-S1'!B59+'Sales and Costs-S2'!B59+'Sales and Costs-S3'!B59+'Sales and Costs-S4'!B59+'Sales and Costs-S5'!B59</f>
        <v>240000</v>
      </c>
      <c r="C59" s="18">
        <f>'Sales and Costs-S1'!C59+'Sales and Costs-S2'!C59+'Sales and Costs-S3'!C59+'Sales and Costs-S4'!C59+'Sales and Costs-S5'!C59</f>
        <v>240000</v>
      </c>
      <c r="D59" s="18">
        <f>'Sales and Costs-S1'!D59+'Sales and Costs-S2'!D59+'Sales and Costs-S3'!D59+'Sales and Costs-S4'!D59+'Sales and Costs-S5'!D59</f>
        <v>240000</v>
      </c>
      <c r="E59" s="18">
        <f>'Sales and Costs-S1'!E59+'Sales and Costs-S2'!E59+'Sales and Costs-S3'!E59+'Sales and Costs-S4'!E59+'Sales and Costs-S5'!E59</f>
        <v>240000</v>
      </c>
      <c r="F59" s="18">
        <f>'Sales and Costs-S1'!F59+'Sales and Costs-S2'!F59+'Sales and Costs-S3'!F59+'Sales and Costs-S4'!F59+'Sales and Costs-S5'!F59</f>
        <v>240000</v>
      </c>
      <c r="G59" s="18">
        <f>'Sales and Costs-S1'!G59+'Sales and Costs-S2'!G59+'Sales and Costs-S3'!G59+'Sales and Costs-S4'!G59+'Sales and Costs-S5'!G59</f>
        <v>240000</v>
      </c>
      <c r="H59" s="18">
        <f>'Sales and Costs-S1'!H59+'Sales and Costs-S2'!H59+'Sales and Costs-S3'!H59+'Sales and Costs-S4'!H59+'Sales and Costs-S5'!H59</f>
        <v>240000</v>
      </c>
      <c r="I59" s="18">
        <f>'Sales and Costs-S1'!I59+'Sales and Costs-S2'!I59+'Sales and Costs-S3'!I59+'Sales and Costs-S4'!I59+'Sales and Costs-S5'!I59</f>
        <v>240000</v>
      </c>
      <c r="J59" s="18">
        <f>'Sales and Costs-S1'!J59+'Sales and Costs-S2'!J59+'Sales and Costs-S3'!J59+'Sales and Costs-S4'!J59+'Sales and Costs-S5'!J59</f>
        <v>240000</v>
      </c>
      <c r="K59" s="18">
        <f>'Sales and Costs-S1'!K59+'Sales and Costs-S2'!K59+'Sales and Costs-S3'!K59+'Sales and Costs-S4'!K59+'Sales and Costs-S5'!K59</f>
        <v>240000</v>
      </c>
      <c r="L59" s="18">
        <f>'Sales and Costs-S1'!L59+'Sales and Costs-S2'!L59+'Sales and Costs-S3'!L59+'Sales and Costs-S4'!L59+'Sales and Costs-S5'!L59</f>
        <v>240000</v>
      </c>
      <c r="M59" s="18">
        <f>'Sales and Costs-S1'!M59+'Sales and Costs-S2'!M59+'Sales and Costs-S3'!M59+'Sales and Costs-S4'!M59+'Sales and Costs-S5'!M59</f>
        <v>240000</v>
      </c>
    </row>
    <row r="60">
      <c r="A60" s="14" t="s">
        <v>49</v>
      </c>
      <c r="B60" s="18">
        <f>'Sales and Costs-S1'!B60+'Sales and Costs-S2'!B60+'Sales and Costs-S3'!B60+'Sales and Costs-S4'!B60+'Sales and Costs-S5'!B60</f>
        <v>540000</v>
      </c>
      <c r="C60" s="18">
        <f>'Sales and Costs-S1'!C60+'Sales and Costs-S2'!C60+'Sales and Costs-S3'!C60+'Sales and Costs-S4'!C60+'Sales and Costs-S5'!C60</f>
        <v>540000</v>
      </c>
      <c r="D60" s="18">
        <f>'Sales and Costs-S1'!D60+'Sales and Costs-S2'!D60+'Sales and Costs-S3'!D60+'Sales and Costs-S4'!D60+'Sales and Costs-S5'!D60</f>
        <v>540000</v>
      </c>
      <c r="E60" s="18">
        <f>'Sales and Costs-S1'!E60+'Sales and Costs-S2'!E60+'Sales and Costs-S3'!E60+'Sales and Costs-S4'!E60+'Sales and Costs-S5'!E60</f>
        <v>540000</v>
      </c>
      <c r="F60" s="18">
        <f>'Sales and Costs-S1'!F60+'Sales and Costs-S2'!F60+'Sales and Costs-S3'!F60+'Sales and Costs-S4'!F60+'Sales and Costs-S5'!F60</f>
        <v>540000</v>
      </c>
      <c r="G60" s="18">
        <f>'Sales and Costs-S1'!G60+'Sales and Costs-S2'!G60+'Sales and Costs-S3'!G60+'Sales and Costs-S4'!G60+'Sales and Costs-S5'!G60</f>
        <v>540000</v>
      </c>
      <c r="H60" s="18">
        <f>'Sales and Costs-S1'!H60+'Sales and Costs-S2'!H60+'Sales and Costs-S3'!H60+'Sales and Costs-S4'!H60+'Sales and Costs-S5'!H60</f>
        <v>540000</v>
      </c>
      <c r="I60" s="18">
        <f>'Sales and Costs-S1'!I60+'Sales and Costs-S2'!I60+'Sales and Costs-S3'!I60+'Sales and Costs-S4'!I60+'Sales and Costs-S5'!I60</f>
        <v>540000</v>
      </c>
      <c r="J60" s="18">
        <f>'Sales and Costs-S1'!J60+'Sales and Costs-S2'!J60+'Sales and Costs-S3'!J60+'Sales and Costs-S4'!J60+'Sales and Costs-S5'!J60</f>
        <v>540000</v>
      </c>
      <c r="K60" s="18">
        <f>'Sales and Costs-S1'!K60+'Sales and Costs-S2'!K60+'Sales and Costs-S3'!K60+'Sales and Costs-S4'!K60+'Sales and Costs-S5'!K60</f>
        <v>540000</v>
      </c>
      <c r="L60" s="18">
        <f>'Sales and Costs-S1'!L60+'Sales and Costs-S2'!L60+'Sales and Costs-S3'!L60+'Sales and Costs-S4'!L60+'Sales and Costs-S5'!L60</f>
        <v>540000</v>
      </c>
      <c r="M60" s="18">
        <f>'Sales and Costs-S1'!M60+'Sales and Costs-S2'!M60+'Sales and Costs-S3'!M60+'Sales and Costs-S4'!M60+'Sales and Costs-S5'!M60</f>
        <v>540000</v>
      </c>
    </row>
    <row r="62">
      <c r="A62" s="14" t="s">
        <v>76</v>
      </c>
      <c r="B62" s="18">
        <f t="shared" ref="B62:M62" si="6">B55+B58+B59+B60</f>
        <v>9271565</v>
      </c>
      <c r="C62" s="18">
        <f t="shared" si="6"/>
        <v>9517976.642</v>
      </c>
      <c r="D62" s="18">
        <f t="shared" si="6"/>
        <v>9773161.378</v>
      </c>
      <c r="E62" s="18">
        <f t="shared" si="6"/>
        <v>10037466.51</v>
      </c>
      <c r="F62" s="18">
        <f t="shared" si="6"/>
        <v>10311254.12</v>
      </c>
      <c r="G62" s="18">
        <f t="shared" si="6"/>
        <v>10594901.73</v>
      </c>
      <c r="H62" s="18">
        <f t="shared" si="6"/>
        <v>10888803.02</v>
      </c>
      <c r="I62" s="18">
        <f t="shared" si="6"/>
        <v>11193368.51</v>
      </c>
      <c r="J62" s="18">
        <f t="shared" si="6"/>
        <v>11509026.35</v>
      </c>
      <c r="K62" s="18">
        <f t="shared" si="6"/>
        <v>11836223.1</v>
      </c>
      <c r="L62" s="18">
        <f t="shared" si="6"/>
        <v>12175424.59</v>
      </c>
      <c r="M62" s="18">
        <f t="shared" si="6"/>
        <v>12527116.75</v>
      </c>
    </row>
    <row r="64">
      <c r="A64" s="14" t="s">
        <v>77</v>
      </c>
      <c r="B64" s="18">
        <f t="shared" ref="B64:M64" si="7">B6-B62</f>
        <v>3218435</v>
      </c>
      <c r="C64" s="18">
        <f t="shared" si="7"/>
        <v>3352474.358</v>
      </c>
      <c r="D64" s="18">
        <f t="shared" si="7"/>
        <v>3491286.257</v>
      </c>
      <c r="E64" s="18">
        <f t="shared" si="7"/>
        <v>3635059.392</v>
      </c>
      <c r="F64" s="18">
        <f t="shared" si="7"/>
        <v>3783990.473</v>
      </c>
      <c r="G64" s="18">
        <f t="shared" si="7"/>
        <v>3938284.591</v>
      </c>
      <c r="H64" s="18">
        <f t="shared" si="7"/>
        <v>4098155.586</v>
      </c>
      <c r="I64" s="18">
        <f t="shared" si="7"/>
        <v>4263826.444</v>
      </c>
      <c r="J64" s="18">
        <f t="shared" si="7"/>
        <v>4435529.706</v>
      </c>
      <c r="K64" s="18">
        <f t="shared" si="7"/>
        <v>4613507.9</v>
      </c>
      <c r="L64" s="18">
        <f t="shared" si="7"/>
        <v>4798013.989</v>
      </c>
      <c r="M64" s="18">
        <f t="shared" si="7"/>
        <v>4989311.84</v>
      </c>
    </row>
  </sheetData>
  <drawing r:id="rId1"/>
</worksheet>
</file>