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Details" sheetId="6" r:id="rId9"/>
    <sheet state="visible" name="Balances" sheetId="7" r:id="rId10"/>
  </sheets>
  <definedNames/>
  <calcPr/>
</workbook>
</file>

<file path=xl/sharedStrings.xml><?xml version="1.0" encoding="utf-8"?>
<sst xmlns="http://schemas.openxmlformats.org/spreadsheetml/2006/main" count="213" uniqueCount="84">
  <si>
    <t>Description</t>
  </si>
  <si>
    <t>A company runs a digital device store that sells laptop, desktop, tab and mouse. In the first month, it sold 100 laptops at an ASP (average selling price) of Rs 45000 per laptop, 30 desktops at an ASP of Rs 30000, 20 tabs at an ASP of Rs 15000 and 130 mouses at an ASP of Rs 150.</t>
  </si>
  <si>
    <t xml:space="preserve">The store estimates the number of laptops it will sell will increase by 2.0% every month while the ASP will increase by 1% every month. </t>
  </si>
  <si>
    <t xml:space="preserve">It estimates that the number of desktops it will sell will increase by 3.0% every month while the ASP will increase by 1.5% every month. </t>
  </si>
  <si>
    <t xml:space="preserve">It estimates that the number of tabs it will sell will increase by 4.0% every month while the ASP will increase by 1% every month. </t>
  </si>
  <si>
    <t xml:space="preserve">It estimates that the number of mouse it will sell will increase by 4.0% every month while the ASP will increase by 1% every month. </t>
  </si>
  <si>
    <t xml:space="preserve">The store sells various brands of laptop, desktop, tab and mouse like Lenovo, HP, Dell, MSI etc. </t>
  </si>
  <si>
    <t>It estimates that the value share of various brands in its laptop sales will be Lenovo: 20%, HP: 30%, Dell :30%, MSI: 15%, Others : 5%.</t>
  </si>
  <si>
    <t>It estimates that the value share of various brands in its desktop sales will be Lenovo : 10%, HP : 10%, Dell: 20%, MSI : 10%, Others : 50%.</t>
  </si>
  <si>
    <t>It estimates that the value share of various brands in its tab sales will be  Lenovo: 30%, HP: 30%, Others : 40%.</t>
  </si>
  <si>
    <t>It estimates that the value share of various brands in its mouse sales will be  Dell: 30%, HP: 30%, Others : 40%.</t>
  </si>
  <si>
    <t xml:space="preserve">The store estimates that the margins of various brands in its laptops sales will be Lenovo: 10%, HP : 12%, Dell : 10%, MSI : 14%, and Other : 15%. </t>
  </si>
  <si>
    <t>It estimates that the margins of various brands in its desktop sales will be  Lenovo: 8%, HP : 10%, Dell : 10%, MSI : 12%, and other : 15%.</t>
  </si>
  <si>
    <t>It estimates that the margins of various brands in its tab sales will be  Lenovo: 10%, HP : 10%, and other : 15%.</t>
  </si>
  <si>
    <t>It estimates that the margins of various brands in its mouse sales will be HP : 12%, Dell : 12%, and Other : 14%.</t>
  </si>
  <si>
    <t>The store has a monthly rent of Rs 100,000, a monthly electricity bill of Rs 23,000 and a salary expense of Rs 220,000.</t>
  </si>
  <si>
    <t>Create a model for the digital device store for 12 months</t>
  </si>
  <si>
    <t>Laptop</t>
  </si>
  <si>
    <t>Desktop</t>
  </si>
  <si>
    <t>Tab</t>
  </si>
  <si>
    <t>Mouse</t>
  </si>
  <si>
    <t>Units</t>
  </si>
  <si>
    <t>ASP (in Rs)</t>
  </si>
  <si>
    <t>Units growth</t>
  </si>
  <si>
    <t>ASP growth</t>
  </si>
  <si>
    <t>Brandwise</t>
  </si>
  <si>
    <t>Lenova</t>
  </si>
  <si>
    <t>HP</t>
  </si>
  <si>
    <t>Dell</t>
  </si>
  <si>
    <t>MSI</t>
  </si>
  <si>
    <t>Others</t>
  </si>
  <si>
    <t>Margins</t>
  </si>
  <si>
    <t>Other Expenses</t>
  </si>
  <si>
    <t>(in Rs)</t>
  </si>
  <si>
    <t>Rent</t>
  </si>
  <si>
    <t>Electricity</t>
  </si>
  <si>
    <t>Salary</t>
  </si>
  <si>
    <t>M1</t>
  </si>
  <si>
    <t>M2</t>
  </si>
  <si>
    <t>M3</t>
  </si>
  <si>
    <t>M4</t>
  </si>
  <si>
    <t>M5</t>
  </si>
  <si>
    <t>M6</t>
  </si>
  <si>
    <t>M7</t>
  </si>
  <si>
    <t>M8</t>
  </si>
  <si>
    <t>M9</t>
  </si>
  <si>
    <t>M10</t>
  </si>
  <si>
    <t>M11</t>
  </si>
  <si>
    <t>M12</t>
  </si>
  <si>
    <t>Sales (in Units)</t>
  </si>
  <si>
    <t>Laptops</t>
  </si>
  <si>
    <t>Sales (in Rs)</t>
  </si>
  <si>
    <t>Total Sales</t>
  </si>
  <si>
    <t>Brandwise Sales</t>
  </si>
  <si>
    <t>Desktops</t>
  </si>
  <si>
    <t>Cost of goods sold</t>
  </si>
  <si>
    <t>Total Cost of Laptops sold</t>
  </si>
  <si>
    <t>Total Cost of Desktops Sold</t>
  </si>
  <si>
    <t>Total Cost of Tab sold</t>
  </si>
  <si>
    <t>Total cost of mouse sold</t>
  </si>
  <si>
    <t>Total Cost of goods sold</t>
  </si>
  <si>
    <t>Other costs</t>
  </si>
  <si>
    <t>Total Cost</t>
  </si>
  <si>
    <t>Profit</t>
  </si>
  <si>
    <t>Purchases (in Rs)</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</si>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</sst>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scheme val="minor"/>
    </font>
    <font>
      <sz val="16.0"/>
      <color theme="1"/>
      <name val="Arial"/>
      <scheme val="minor"/>
    </font>
    <font>
      <color theme="1"/>
      <name val="Arial"/>
    </font>
    <font>
      <sz val="16.0"/>
      <color theme="1"/>
      <name val="Arial"/>
    </font>
    <font>
      <b/>
      <color theme="1"/>
      <name val="Arial"/>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2" numFmtId="9" xfId="0" applyAlignment="1" applyFont="1" applyNumberFormat="1">
      <alignment horizontal="righ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2" numFmtId="164" xfId="0" applyAlignment="1" applyFont="1" applyNumberFormat="1">
      <alignment horizontal="right" vertical="bottom"/>
    </xf>
    <xf borderId="0" fillId="0" fontId="2" numFmtId="9" xfId="0" applyAlignment="1" applyFont="1" applyNumberFormat="1">
      <alignment vertical="bottom"/>
    </xf>
    <xf borderId="0" fillId="0" fontId="2" numFmtId="0" xfId="0" applyAlignment="1" applyFont="1">
      <alignment horizontal="right" vertical="bottom"/>
    </xf>
    <xf borderId="0" fillId="0" fontId="1" numFmtId="0" xfId="0" applyAlignment="1" applyFont="1">
      <alignment shrinkToFit="0" wrapText="1"/>
    </xf>
    <xf borderId="0" fillId="0" fontId="2" numFmtId="10" xfId="0" applyAlignment="1" applyFont="1" applyNumberFormat="1">
      <alignment horizontal="right" vertical="bottom"/>
    </xf>
    <xf borderId="0" fillId="0" fontId="2" numFmtId="3" xfId="0" applyAlignment="1" applyFont="1" applyNumberFormat="1">
      <alignment horizontal="right" vertical="bottom"/>
    </xf>
    <xf borderId="0" fillId="2" fontId="2" numFmtId="0" xfId="0" applyAlignment="1" applyFill="1" applyFont="1">
      <alignment vertical="bottom"/>
    </xf>
    <xf borderId="0" fillId="2" fontId="4" numFmtId="0" xfId="0" applyAlignment="1" applyFont="1">
      <alignment vertical="bottom"/>
    </xf>
    <xf borderId="0" fillId="0" fontId="2" numFmtId="1" xfId="0" applyAlignment="1" applyFont="1" applyNumberFormat="1">
      <alignment horizontal="right" vertical="bottom"/>
    </xf>
    <xf borderId="0" fillId="0" fontId="4" numFmtId="0" xfId="0" applyAlignment="1" applyFont="1">
      <alignment vertical="bottom"/>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88"/>
  </cols>
  <sheetData>
    <row r="1">
      <c r="A1" s="1" t="s">
        <v>0</v>
      </c>
    </row>
    <row r="2">
      <c r="A2" s="1" t="s">
        <v>1</v>
      </c>
    </row>
    <row r="3">
      <c r="A3" s="1" t="s">
        <v>2</v>
      </c>
    </row>
    <row r="4">
      <c r="A4" s="1" t="s">
        <v>3</v>
      </c>
    </row>
    <row r="5">
      <c r="A5" s="1" t="s">
        <v>4</v>
      </c>
    </row>
    <row r="6">
      <c r="A6" s="1" t="s">
        <v>5</v>
      </c>
    </row>
    <row r="7">
      <c r="A7" s="1" t="s">
        <v>6</v>
      </c>
    </row>
    <row r="8">
      <c r="A8" s="1" t="s">
        <v>7</v>
      </c>
    </row>
    <row r="9">
      <c r="A9" s="1" t="s">
        <v>8</v>
      </c>
    </row>
    <row r="10">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1"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1"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1"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1"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1" t="s">
        <v>14</v>
      </c>
      <c r="B15" s="3"/>
      <c r="C15" s="3"/>
      <c r="D15" s="3"/>
      <c r="E15" s="2"/>
      <c r="F15" s="2"/>
      <c r="G15" s="2"/>
      <c r="H15" s="2"/>
      <c r="I15" s="2"/>
      <c r="J15" s="2"/>
      <c r="K15" s="2"/>
      <c r="L15" s="2"/>
      <c r="M15" s="2"/>
      <c r="N15" s="2"/>
      <c r="O15" s="2"/>
      <c r="P15" s="2"/>
      <c r="Q15" s="2"/>
      <c r="R15" s="2"/>
      <c r="S15" s="2"/>
      <c r="T15" s="2"/>
      <c r="U15" s="2"/>
      <c r="V15" s="2"/>
      <c r="W15" s="2"/>
      <c r="X15" s="2"/>
      <c r="Y15" s="2"/>
      <c r="Z15" s="2"/>
    </row>
    <row r="16">
      <c r="A16" s="4" t="s">
        <v>15</v>
      </c>
      <c r="B16" s="3"/>
      <c r="C16" s="3"/>
      <c r="D16" s="2"/>
      <c r="E16" s="2"/>
      <c r="F16" s="2"/>
      <c r="G16" s="2"/>
      <c r="H16" s="2"/>
      <c r="I16" s="2"/>
      <c r="J16" s="2"/>
      <c r="K16" s="2"/>
      <c r="L16" s="2"/>
      <c r="M16" s="2"/>
      <c r="N16" s="2"/>
      <c r="O16" s="2"/>
      <c r="P16" s="2"/>
      <c r="Q16" s="2"/>
      <c r="R16" s="2"/>
      <c r="S16" s="2"/>
      <c r="T16" s="2"/>
      <c r="U16" s="2"/>
      <c r="V16" s="2"/>
      <c r="W16" s="2"/>
      <c r="X16" s="2"/>
      <c r="Y16" s="2"/>
      <c r="Z16" s="2"/>
    </row>
    <row r="17">
      <c r="A17" s="4" t="s">
        <v>16</v>
      </c>
      <c r="B17" s="3"/>
      <c r="C17" s="3"/>
      <c r="D17" s="3"/>
      <c r="E17" s="2"/>
      <c r="F17" s="2"/>
      <c r="G17" s="2"/>
      <c r="H17" s="2"/>
      <c r="I17" s="2"/>
      <c r="J17" s="2"/>
      <c r="K17" s="2"/>
      <c r="L17" s="2"/>
      <c r="M17" s="2"/>
      <c r="N17" s="2"/>
      <c r="O17" s="2"/>
      <c r="P17" s="2"/>
      <c r="Q17" s="2"/>
      <c r="R17" s="2"/>
      <c r="S17" s="2"/>
      <c r="T17" s="2"/>
      <c r="U17" s="2"/>
      <c r="V17" s="2"/>
      <c r="W17" s="2"/>
      <c r="X17" s="2"/>
      <c r="Y17" s="2"/>
      <c r="Z17" s="2"/>
    </row>
    <row r="18">
      <c r="A18" s="5"/>
      <c r="B18" s="3"/>
      <c r="C18" s="2"/>
      <c r="D18" s="3"/>
      <c r="E18" s="2"/>
      <c r="F18" s="2"/>
      <c r="G18" s="2"/>
      <c r="H18" s="2"/>
      <c r="I18" s="2"/>
      <c r="J18" s="2"/>
      <c r="K18" s="2"/>
      <c r="L18" s="2"/>
      <c r="M18" s="2"/>
      <c r="N18" s="2"/>
      <c r="O18" s="2"/>
      <c r="P18" s="2"/>
      <c r="Q18" s="2"/>
      <c r="R18" s="2"/>
      <c r="S18" s="2"/>
      <c r="T18" s="2"/>
      <c r="U18" s="2"/>
      <c r="V18" s="2"/>
      <c r="W18" s="2"/>
      <c r="X18" s="2"/>
      <c r="Y18" s="2"/>
      <c r="Z18" s="2"/>
    </row>
    <row r="19">
      <c r="A19" s="5"/>
      <c r="B19" s="3"/>
      <c r="C19" s="2"/>
      <c r="D19" s="2"/>
      <c r="E19" s="2"/>
      <c r="F19" s="2"/>
      <c r="G19" s="2"/>
      <c r="H19" s="2"/>
      <c r="I19" s="2"/>
      <c r="J19" s="2"/>
      <c r="K19" s="2"/>
      <c r="L19" s="2"/>
      <c r="M19" s="2"/>
      <c r="N19" s="2"/>
      <c r="O19" s="2"/>
      <c r="P19" s="2"/>
      <c r="Q19" s="2"/>
      <c r="R19" s="2"/>
      <c r="S19" s="2"/>
      <c r="T19" s="2"/>
      <c r="U19" s="2"/>
      <c r="V19" s="2"/>
      <c r="W19" s="2"/>
      <c r="X19" s="2"/>
      <c r="Y19" s="2"/>
      <c r="Z19" s="2"/>
    </row>
    <row r="20">
      <c r="A20" s="5"/>
      <c r="B20" s="3"/>
      <c r="C20" s="3"/>
      <c r="D20" s="3"/>
      <c r="E20" s="2"/>
      <c r="F20" s="2"/>
      <c r="G20" s="2"/>
      <c r="H20" s="2"/>
      <c r="I20" s="2"/>
      <c r="J20" s="2"/>
      <c r="K20" s="2"/>
      <c r="L20" s="2"/>
      <c r="M20" s="2"/>
      <c r="N20" s="2"/>
      <c r="O20" s="2"/>
      <c r="P20" s="2"/>
      <c r="Q20" s="2"/>
      <c r="R20" s="2"/>
      <c r="S20" s="2"/>
      <c r="T20" s="2"/>
      <c r="U20" s="2"/>
      <c r="V20" s="2"/>
      <c r="W20" s="2"/>
      <c r="X20" s="2"/>
      <c r="Y20" s="2"/>
      <c r="Z20" s="2"/>
    </row>
    <row r="21">
      <c r="A21" s="5"/>
      <c r="B21" s="2"/>
      <c r="C21" s="2"/>
      <c r="D21" s="2"/>
      <c r="E21" s="2"/>
      <c r="F21" s="2"/>
      <c r="G21" s="2"/>
      <c r="H21" s="2"/>
      <c r="I21" s="2"/>
      <c r="J21" s="2"/>
      <c r="K21" s="2"/>
      <c r="L21" s="2"/>
      <c r="M21" s="2"/>
      <c r="N21" s="2"/>
      <c r="O21" s="2"/>
      <c r="P21" s="2"/>
      <c r="Q21" s="2"/>
      <c r="R21" s="2"/>
      <c r="S21" s="2"/>
      <c r="T21" s="2"/>
      <c r="U21" s="2"/>
      <c r="V21" s="2"/>
      <c r="W21" s="2"/>
      <c r="X21" s="2"/>
      <c r="Y21" s="2"/>
      <c r="Z21" s="2"/>
    </row>
    <row r="22">
      <c r="A22" s="5"/>
      <c r="B22" s="2"/>
      <c r="C22" s="2"/>
      <c r="D22" s="2"/>
      <c r="E22" s="2"/>
      <c r="F22" s="2"/>
      <c r="G22" s="2"/>
      <c r="H22" s="2"/>
      <c r="I22" s="2"/>
      <c r="J22" s="2"/>
      <c r="K22" s="2"/>
      <c r="L22" s="2"/>
      <c r="M22" s="2"/>
      <c r="N22" s="2"/>
      <c r="O22" s="2"/>
      <c r="P22" s="2"/>
      <c r="Q22" s="2"/>
      <c r="R22" s="2"/>
      <c r="S22" s="2"/>
      <c r="T22" s="2"/>
      <c r="U22" s="2"/>
      <c r="V22" s="2"/>
      <c r="W22" s="2"/>
      <c r="X22" s="2"/>
      <c r="Y22" s="2"/>
      <c r="Z22" s="2"/>
    </row>
    <row r="23">
      <c r="A23" s="5"/>
      <c r="B23" s="2"/>
      <c r="C23" s="2"/>
      <c r="D23" s="2"/>
      <c r="E23" s="2"/>
      <c r="F23" s="2"/>
      <c r="G23" s="2"/>
      <c r="H23" s="2"/>
      <c r="I23" s="2"/>
      <c r="J23" s="2"/>
      <c r="K23" s="2"/>
      <c r="L23" s="2"/>
      <c r="M23" s="2"/>
      <c r="N23" s="2"/>
      <c r="O23" s="2"/>
      <c r="P23" s="2"/>
      <c r="Q23" s="2"/>
      <c r="R23" s="2"/>
      <c r="S23" s="2"/>
      <c r="T23" s="2"/>
      <c r="U23" s="2"/>
      <c r="V23" s="2"/>
      <c r="W23" s="2"/>
      <c r="X23" s="2"/>
      <c r="Y23" s="2"/>
      <c r="Z23" s="2"/>
    </row>
    <row r="24">
      <c r="A24" s="5"/>
      <c r="B24" s="6"/>
      <c r="C24" s="6"/>
      <c r="D24" s="6"/>
      <c r="E24" s="6"/>
      <c r="F24" s="6"/>
      <c r="G24" s="6"/>
      <c r="H24" s="6"/>
      <c r="I24" s="6"/>
      <c r="J24" s="7"/>
      <c r="K24" s="2"/>
      <c r="L24" s="2"/>
      <c r="M24" s="2"/>
      <c r="N24" s="2"/>
      <c r="O24" s="2"/>
      <c r="P24" s="2"/>
      <c r="Q24" s="2"/>
      <c r="R24" s="2"/>
      <c r="S24" s="2"/>
      <c r="T24" s="2"/>
      <c r="U24" s="2"/>
      <c r="V24" s="2"/>
      <c r="W24" s="2"/>
      <c r="X24" s="2"/>
      <c r="Y24" s="2"/>
      <c r="Z24" s="2"/>
    </row>
    <row r="25">
      <c r="A25" s="5"/>
      <c r="B25" s="6"/>
      <c r="C25" s="6"/>
      <c r="D25" s="6"/>
      <c r="E25" s="6"/>
      <c r="F25" s="6"/>
      <c r="G25" s="6"/>
      <c r="H25" s="6"/>
      <c r="I25" s="6"/>
      <c r="J25" s="7"/>
      <c r="K25" s="2"/>
      <c r="L25" s="2"/>
      <c r="M25" s="2"/>
      <c r="N25" s="2"/>
      <c r="O25" s="2"/>
      <c r="P25" s="2"/>
      <c r="Q25" s="2"/>
      <c r="R25" s="2"/>
      <c r="S25" s="2"/>
      <c r="T25" s="2"/>
      <c r="U25" s="2"/>
      <c r="V25" s="2"/>
      <c r="W25" s="2"/>
      <c r="X25" s="2"/>
      <c r="Y25" s="2"/>
      <c r="Z25" s="2"/>
    </row>
    <row r="26">
      <c r="A26" s="5"/>
      <c r="B26" s="6"/>
      <c r="C26" s="6"/>
      <c r="D26" s="6"/>
      <c r="E26" s="6"/>
      <c r="F26" s="6"/>
      <c r="G26" s="6"/>
      <c r="H26" s="6"/>
      <c r="I26" s="6"/>
      <c r="J26" s="7"/>
      <c r="K26" s="2"/>
      <c r="L26" s="2"/>
      <c r="M26" s="2"/>
      <c r="N26" s="2"/>
      <c r="O26" s="2"/>
      <c r="P26" s="2"/>
      <c r="Q26" s="2"/>
      <c r="R26" s="2"/>
      <c r="S26" s="2"/>
      <c r="T26" s="2"/>
      <c r="U26" s="2"/>
      <c r="V26" s="2"/>
      <c r="W26" s="2"/>
      <c r="X26" s="2"/>
      <c r="Y26" s="2"/>
      <c r="Z26" s="2"/>
    </row>
    <row r="27">
      <c r="A27" s="5"/>
      <c r="B27" s="2"/>
      <c r="C27" s="2"/>
      <c r="D27" s="2"/>
      <c r="E27" s="2"/>
      <c r="F27" s="2"/>
      <c r="G27" s="2"/>
      <c r="H27" s="2"/>
      <c r="I27" s="2"/>
      <c r="J27" s="2"/>
      <c r="K27" s="2"/>
      <c r="L27" s="2"/>
      <c r="M27" s="2"/>
      <c r="N27" s="2"/>
      <c r="O27" s="2"/>
      <c r="P27" s="2"/>
      <c r="Q27" s="2"/>
      <c r="R27" s="2"/>
      <c r="S27" s="2"/>
      <c r="T27" s="2"/>
      <c r="U27" s="2"/>
      <c r="V27" s="2"/>
      <c r="W27" s="2"/>
      <c r="X27" s="2"/>
      <c r="Y27" s="2"/>
      <c r="Z27" s="2"/>
    </row>
    <row r="28">
      <c r="A28" s="5"/>
      <c r="B28" s="2"/>
      <c r="C28" s="2"/>
      <c r="D28" s="2"/>
      <c r="E28" s="2"/>
      <c r="F28" s="2"/>
      <c r="G28" s="2"/>
      <c r="H28" s="2"/>
      <c r="I28" s="2"/>
      <c r="J28" s="2"/>
      <c r="K28" s="2"/>
      <c r="L28" s="2"/>
      <c r="M28" s="2"/>
      <c r="N28" s="2"/>
      <c r="O28" s="2"/>
      <c r="P28" s="2"/>
      <c r="Q28" s="2"/>
      <c r="R28" s="2"/>
      <c r="S28" s="2"/>
      <c r="T28" s="2"/>
      <c r="U28" s="2"/>
      <c r="V28" s="2"/>
      <c r="W28" s="2"/>
      <c r="X28" s="2"/>
      <c r="Y28" s="2"/>
      <c r="Z28" s="2"/>
    </row>
    <row r="29">
      <c r="A29" s="5"/>
      <c r="B29" s="8"/>
      <c r="C29" s="8"/>
      <c r="D29" s="2"/>
      <c r="E29" s="2"/>
      <c r="F29" s="2"/>
      <c r="G29" s="2"/>
      <c r="H29" s="2"/>
      <c r="I29" s="2"/>
      <c r="J29" s="2"/>
      <c r="K29" s="2"/>
      <c r="L29" s="2"/>
      <c r="M29" s="2"/>
      <c r="N29" s="2"/>
      <c r="O29" s="2"/>
      <c r="P29" s="2"/>
      <c r="Q29" s="2"/>
      <c r="R29" s="2"/>
      <c r="S29" s="2"/>
      <c r="T29" s="2"/>
      <c r="U29" s="2"/>
      <c r="V29" s="2"/>
      <c r="W29" s="2"/>
      <c r="X29" s="2"/>
      <c r="Y29" s="2"/>
      <c r="Z29" s="2"/>
    </row>
    <row r="30">
      <c r="A30" s="5"/>
      <c r="B30" s="8"/>
      <c r="C30" s="8"/>
      <c r="D30" s="2"/>
      <c r="E30" s="2"/>
      <c r="F30" s="2"/>
      <c r="G30" s="2"/>
      <c r="H30" s="2"/>
      <c r="I30" s="2"/>
      <c r="J30" s="2"/>
      <c r="K30" s="2"/>
      <c r="L30" s="2"/>
      <c r="M30" s="2"/>
      <c r="N30" s="2"/>
      <c r="O30" s="2"/>
      <c r="P30" s="2"/>
      <c r="Q30" s="2"/>
      <c r="R30" s="2"/>
      <c r="S30" s="2"/>
      <c r="T30" s="2"/>
      <c r="U30" s="2"/>
      <c r="V30" s="2"/>
      <c r="W30" s="2"/>
      <c r="X30" s="2"/>
      <c r="Y30" s="2"/>
      <c r="Z30" s="2"/>
    </row>
    <row r="31">
      <c r="A31" s="5"/>
      <c r="B31" s="8"/>
      <c r="C31" s="8"/>
      <c r="D31" s="2"/>
      <c r="E31" s="2"/>
      <c r="F31" s="2"/>
      <c r="G31" s="2"/>
      <c r="H31" s="2"/>
      <c r="I31" s="2"/>
      <c r="J31" s="2"/>
      <c r="K31" s="2"/>
      <c r="L31" s="2"/>
      <c r="M31" s="2"/>
      <c r="N31" s="2"/>
      <c r="O31" s="2"/>
      <c r="P31" s="2"/>
      <c r="Q31" s="2"/>
      <c r="R31" s="2"/>
      <c r="S31" s="2"/>
      <c r="T31" s="2"/>
      <c r="U31" s="2"/>
      <c r="V31" s="2"/>
      <c r="W31" s="2"/>
      <c r="X31" s="2"/>
      <c r="Y31" s="2"/>
      <c r="Z31" s="2"/>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17</v>
      </c>
      <c r="C1" s="2" t="s">
        <v>18</v>
      </c>
      <c r="D1" s="2" t="s">
        <v>19</v>
      </c>
      <c r="E1" s="2" t="s">
        <v>20</v>
      </c>
    </row>
    <row r="2">
      <c r="A2" s="2" t="s">
        <v>21</v>
      </c>
      <c r="B2" s="8">
        <v>100.0</v>
      </c>
      <c r="C2" s="8">
        <v>30.0</v>
      </c>
      <c r="D2" s="8">
        <v>20.0</v>
      </c>
      <c r="E2" s="8">
        <v>130.0</v>
      </c>
    </row>
    <row r="3">
      <c r="A3" s="2" t="s">
        <v>22</v>
      </c>
      <c r="B3" s="8">
        <v>45000.0</v>
      </c>
      <c r="C3" s="8">
        <v>30000.0</v>
      </c>
      <c r="D3" s="8">
        <v>15000.0</v>
      </c>
      <c r="E3" s="8">
        <v>150.0</v>
      </c>
    </row>
    <row r="4">
      <c r="A4" s="2" t="s">
        <v>23</v>
      </c>
      <c r="B4" s="3">
        <v>0.02</v>
      </c>
      <c r="C4" s="3">
        <v>0.03</v>
      </c>
      <c r="D4" s="3">
        <v>0.04</v>
      </c>
      <c r="E4" s="3">
        <v>0.04</v>
      </c>
    </row>
    <row r="5">
      <c r="A5" s="2" t="s">
        <v>24</v>
      </c>
      <c r="B5" s="3">
        <v>0.01</v>
      </c>
      <c r="C5" s="10">
        <v>0.015</v>
      </c>
      <c r="D5" s="3">
        <v>0.01</v>
      </c>
      <c r="E5" s="3">
        <v>0.01</v>
      </c>
    </row>
    <row r="6">
      <c r="A6" s="2"/>
      <c r="B6" s="2"/>
      <c r="C6" s="2"/>
      <c r="D6" s="2"/>
      <c r="E6" s="2"/>
    </row>
    <row r="7">
      <c r="A7" s="2" t="s">
        <v>25</v>
      </c>
      <c r="B7" s="2" t="s">
        <v>17</v>
      </c>
      <c r="C7" s="2" t="s">
        <v>18</v>
      </c>
      <c r="D7" s="2" t="s">
        <v>19</v>
      </c>
      <c r="E7" s="2" t="s">
        <v>20</v>
      </c>
    </row>
    <row r="8">
      <c r="A8" s="2" t="s">
        <v>26</v>
      </c>
      <c r="B8" s="3">
        <v>0.2</v>
      </c>
      <c r="C8" s="3">
        <v>0.1</v>
      </c>
      <c r="D8" s="3">
        <v>0.3</v>
      </c>
      <c r="E8" s="3">
        <v>0.0</v>
      </c>
    </row>
    <row r="9">
      <c r="A9" s="2" t="s">
        <v>27</v>
      </c>
      <c r="B9" s="3">
        <v>0.3</v>
      </c>
      <c r="C9" s="3">
        <v>0.1</v>
      </c>
      <c r="D9" s="3">
        <v>0.3</v>
      </c>
      <c r="E9" s="3">
        <v>0.3</v>
      </c>
    </row>
    <row r="10">
      <c r="A10" s="2" t="s">
        <v>28</v>
      </c>
      <c r="B10" s="3">
        <v>0.3</v>
      </c>
      <c r="C10" s="3">
        <v>0.2</v>
      </c>
      <c r="D10" s="3">
        <v>0.0</v>
      </c>
      <c r="E10" s="3">
        <v>0.3</v>
      </c>
    </row>
    <row r="11">
      <c r="A11" s="2" t="s">
        <v>29</v>
      </c>
      <c r="B11" s="3">
        <v>0.15</v>
      </c>
      <c r="C11" s="3">
        <v>0.1</v>
      </c>
      <c r="D11" s="3">
        <v>0.0</v>
      </c>
      <c r="E11" s="3">
        <v>0.0</v>
      </c>
    </row>
    <row r="12">
      <c r="A12" s="2" t="s">
        <v>30</v>
      </c>
      <c r="B12" s="3">
        <v>0.05</v>
      </c>
      <c r="C12" s="3">
        <v>0.5</v>
      </c>
      <c r="D12" s="3">
        <v>0.4</v>
      </c>
      <c r="E12" s="3">
        <v>0.4</v>
      </c>
    </row>
    <row r="13">
      <c r="A13" s="2"/>
      <c r="B13" s="2"/>
      <c r="C13" s="2"/>
      <c r="D13" s="2"/>
      <c r="E13" s="2"/>
    </row>
    <row r="14">
      <c r="A14" s="2" t="s">
        <v>31</v>
      </c>
      <c r="B14" s="2" t="s">
        <v>17</v>
      </c>
      <c r="C14" s="2" t="s">
        <v>18</v>
      </c>
      <c r="D14" s="2" t="s">
        <v>19</v>
      </c>
      <c r="E14" s="2" t="s">
        <v>20</v>
      </c>
    </row>
    <row r="15">
      <c r="A15" s="2" t="s">
        <v>26</v>
      </c>
      <c r="B15" s="3">
        <v>0.1</v>
      </c>
      <c r="C15" s="3">
        <v>0.08</v>
      </c>
      <c r="D15" s="3">
        <v>0.1</v>
      </c>
      <c r="E15" s="3">
        <v>0.0</v>
      </c>
    </row>
    <row r="16">
      <c r="A16" s="2" t="s">
        <v>27</v>
      </c>
      <c r="B16" s="3">
        <v>0.12</v>
      </c>
      <c r="C16" s="3">
        <v>0.1</v>
      </c>
      <c r="D16" s="3">
        <v>0.1</v>
      </c>
      <c r="E16" s="3">
        <v>0.12</v>
      </c>
    </row>
    <row r="17">
      <c r="A17" s="2" t="s">
        <v>28</v>
      </c>
      <c r="B17" s="3">
        <v>0.1</v>
      </c>
      <c r="C17" s="3">
        <v>0.1</v>
      </c>
      <c r="D17" s="3">
        <v>0.0</v>
      </c>
      <c r="E17" s="3">
        <v>0.12</v>
      </c>
    </row>
    <row r="18">
      <c r="A18" s="2" t="s">
        <v>29</v>
      </c>
      <c r="B18" s="3">
        <v>0.14</v>
      </c>
      <c r="C18" s="3">
        <v>0.12</v>
      </c>
      <c r="D18" s="3">
        <v>0.0</v>
      </c>
      <c r="E18" s="3">
        <v>0.0</v>
      </c>
    </row>
    <row r="19">
      <c r="A19" s="2" t="s">
        <v>30</v>
      </c>
      <c r="B19" s="3">
        <v>0.15</v>
      </c>
      <c r="C19" s="3">
        <v>0.15</v>
      </c>
      <c r="D19" s="3">
        <v>0.15</v>
      </c>
      <c r="E19" s="3">
        <v>0.14</v>
      </c>
    </row>
    <row r="20">
      <c r="A20" s="2"/>
      <c r="B20" s="2"/>
      <c r="C20" s="2"/>
      <c r="D20" s="2"/>
      <c r="E20" s="2"/>
    </row>
    <row r="21">
      <c r="A21" s="2" t="s">
        <v>32</v>
      </c>
      <c r="B21" s="2" t="s">
        <v>33</v>
      </c>
      <c r="C21" s="2"/>
      <c r="D21" s="2"/>
      <c r="E21" s="2"/>
    </row>
    <row r="22">
      <c r="A22" s="2" t="s">
        <v>34</v>
      </c>
      <c r="B22" s="11">
        <v>100000.0</v>
      </c>
      <c r="C22" s="2"/>
      <c r="D22" s="2"/>
      <c r="E22" s="2"/>
    </row>
    <row r="23">
      <c r="A23" s="2" t="s">
        <v>35</v>
      </c>
      <c r="B23" s="11">
        <v>23000.0</v>
      </c>
      <c r="C23" s="2"/>
      <c r="D23" s="2"/>
      <c r="E23" s="2"/>
    </row>
    <row r="24">
      <c r="A24" s="2" t="s">
        <v>36</v>
      </c>
      <c r="B24" s="11">
        <v>220000.0</v>
      </c>
      <c r="C24" s="2"/>
      <c r="D24" s="2"/>
      <c r="E24" s="2"/>
    </row>
    <row r="25">
      <c r="A25" s="2"/>
      <c r="B25" s="2"/>
      <c r="C25" s="2"/>
      <c r="D25" s="2"/>
      <c r="E25" s="2"/>
    </row>
    <row r="26">
      <c r="A26" s="2"/>
      <c r="B26" s="2"/>
      <c r="C26" s="2"/>
      <c r="D26" s="2"/>
      <c r="E26" s="2"/>
    </row>
    <row r="27">
      <c r="A27" s="2"/>
      <c r="B27" s="2"/>
      <c r="C27" s="2"/>
      <c r="D27" s="2"/>
      <c r="E27"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3" t="s">
        <v>37</v>
      </c>
      <c r="C1" s="13" t="s">
        <v>38</v>
      </c>
      <c r="D1" s="13" t="s">
        <v>39</v>
      </c>
      <c r="E1" s="13" t="s">
        <v>40</v>
      </c>
      <c r="F1" s="13" t="s">
        <v>41</v>
      </c>
      <c r="G1" s="13" t="s">
        <v>42</v>
      </c>
      <c r="H1" s="13" t="s">
        <v>43</v>
      </c>
      <c r="I1" s="13" t="s">
        <v>44</v>
      </c>
      <c r="J1" s="13" t="s">
        <v>45</v>
      </c>
      <c r="K1" s="13" t="s">
        <v>46</v>
      </c>
      <c r="L1" s="13" t="s">
        <v>47</v>
      </c>
      <c r="M1" s="13" t="s">
        <v>48</v>
      </c>
    </row>
    <row r="2">
      <c r="A2" s="2" t="s">
        <v>49</v>
      </c>
      <c r="B2" s="2"/>
      <c r="C2" s="2"/>
      <c r="D2" s="2"/>
      <c r="E2" s="2"/>
      <c r="F2" s="2"/>
      <c r="G2" s="2"/>
      <c r="H2" s="2"/>
      <c r="I2" s="2"/>
      <c r="J2" s="2"/>
      <c r="K2" s="2"/>
      <c r="L2" s="2"/>
      <c r="M2" s="2"/>
    </row>
    <row r="3">
      <c r="A3" s="2" t="s">
        <v>50</v>
      </c>
      <c r="B3" s="8">
        <f>Assumptions!B2</f>
        <v>100</v>
      </c>
      <c r="C3" s="14">
        <f>B3*(1+Assumptions!$B4)</f>
        <v>102</v>
      </c>
      <c r="D3" s="14">
        <f>C3*(1+Assumptions!$B4)</f>
        <v>104.04</v>
      </c>
      <c r="E3" s="14">
        <f>D3*(1+Assumptions!$B4)</f>
        <v>106.1208</v>
      </c>
      <c r="F3" s="14">
        <f>E3*(1+Assumptions!$B4)</f>
        <v>108.243216</v>
      </c>
      <c r="G3" s="14">
        <f>F3*(1+Assumptions!$B4)</f>
        <v>110.4080803</v>
      </c>
      <c r="H3" s="14">
        <f>G3*(1+Assumptions!$B4)</f>
        <v>112.6162419</v>
      </c>
      <c r="I3" s="14">
        <f>H3*(1+Assumptions!$B4)</f>
        <v>114.8685668</v>
      </c>
      <c r="J3" s="14">
        <f>I3*(1+Assumptions!$B4)</f>
        <v>117.1659381</v>
      </c>
      <c r="K3" s="14">
        <f>J3*(1+Assumptions!$B4)</f>
        <v>119.5092569</v>
      </c>
      <c r="L3" s="14">
        <f>K3*(1+Assumptions!$B4)</f>
        <v>121.899442</v>
      </c>
      <c r="M3" s="14">
        <f>L3*(1+Assumptions!$B4)</f>
        <v>124.3374308</v>
      </c>
    </row>
    <row r="4">
      <c r="A4" s="2" t="s">
        <v>18</v>
      </c>
      <c r="B4" s="8">
        <f>Assumptions!C2</f>
        <v>30</v>
      </c>
      <c r="C4" s="14">
        <f>B4*(1+Assumptions!$C4)</f>
        <v>30.9</v>
      </c>
      <c r="D4" s="14">
        <f>C4*(1+Assumptions!$C4)</f>
        <v>31.827</v>
      </c>
      <c r="E4" s="14">
        <f>D4*(1+Assumptions!$C4)</f>
        <v>32.78181</v>
      </c>
      <c r="F4" s="14">
        <f>E4*(1+Assumptions!$C4)</f>
        <v>33.7652643</v>
      </c>
      <c r="G4" s="14">
        <f>F4*(1+Assumptions!$C4)</f>
        <v>34.77822223</v>
      </c>
      <c r="H4" s="14">
        <f>G4*(1+Assumptions!$C4)</f>
        <v>35.8215689</v>
      </c>
      <c r="I4" s="14">
        <f>H4*(1+Assumptions!$C4)</f>
        <v>36.89621596</v>
      </c>
      <c r="J4" s="14">
        <f>I4*(1+Assumptions!$C4)</f>
        <v>38.00310244</v>
      </c>
      <c r="K4" s="14">
        <f>J4*(1+Assumptions!$C4)</f>
        <v>39.14319551</v>
      </c>
      <c r="L4" s="14">
        <f>K4*(1+Assumptions!$C4)</f>
        <v>40.31749138</v>
      </c>
      <c r="M4" s="14">
        <f>L4*(1+Assumptions!$C4)</f>
        <v>41.52701612</v>
      </c>
    </row>
    <row r="5">
      <c r="A5" s="2" t="s">
        <v>19</v>
      </c>
      <c r="B5" s="8">
        <f>Assumptions!D2</f>
        <v>20</v>
      </c>
      <c r="C5" s="14">
        <f>B5*(1+Assumptions!$D4)</f>
        <v>20.8</v>
      </c>
      <c r="D5" s="14">
        <f>C5*(1+Assumptions!$D4)</f>
        <v>21.632</v>
      </c>
      <c r="E5" s="14">
        <f>D5*(1+Assumptions!$D4)</f>
        <v>22.49728</v>
      </c>
      <c r="F5" s="14">
        <f>E5*(1+Assumptions!$D4)</f>
        <v>23.3971712</v>
      </c>
      <c r="G5" s="14">
        <f>F5*(1+Assumptions!$D4)</f>
        <v>24.33305805</v>
      </c>
      <c r="H5" s="14">
        <f>G5*(1+Assumptions!$D4)</f>
        <v>25.30638037</v>
      </c>
      <c r="I5" s="14">
        <f>H5*(1+Assumptions!$D4)</f>
        <v>26.31863558</v>
      </c>
      <c r="J5" s="14">
        <f>I5*(1+Assumptions!$D4)</f>
        <v>27.37138101</v>
      </c>
      <c r="K5" s="14">
        <f>J5*(1+Assumptions!$D4)</f>
        <v>28.46623625</v>
      </c>
      <c r="L5" s="14">
        <f>K5*(1+Assumptions!$D4)</f>
        <v>29.6048857</v>
      </c>
      <c r="M5" s="14">
        <f>L5*(1+Assumptions!$D4)</f>
        <v>30.78908113</v>
      </c>
    </row>
    <row r="6">
      <c r="A6" s="2" t="s">
        <v>20</v>
      </c>
      <c r="B6" s="8">
        <f>Assumptions!E2</f>
        <v>130</v>
      </c>
      <c r="C6" s="14">
        <f>B6*(1+Assumptions!$E4)</f>
        <v>135.2</v>
      </c>
      <c r="D6" s="14">
        <f>C6*(1+Assumptions!$E4)</f>
        <v>140.608</v>
      </c>
      <c r="E6" s="14">
        <f>D6*(1+Assumptions!$E4)</f>
        <v>146.23232</v>
      </c>
      <c r="F6" s="14">
        <f>E6*(1+Assumptions!$E4)</f>
        <v>152.0816128</v>
      </c>
      <c r="G6" s="14">
        <f>F6*(1+Assumptions!$E4)</f>
        <v>158.1648773</v>
      </c>
      <c r="H6" s="14">
        <f>G6*(1+Assumptions!$E4)</f>
        <v>164.4914724</v>
      </c>
      <c r="I6" s="14">
        <f>H6*(1+Assumptions!$E4)</f>
        <v>171.0711313</v>
      </c>
      <c r="J6" s="14">
        <f>I6*(1+Assumptions!$E4)</f>
        <v>177.9139766</v>
      </c>
      <c r="K6" s="14">
        <f>J6*(1+Assumptions!$E4)</f>
        <v>185.0305356</v>
      </c>
      <c r="L6" s="14">
        <f>K6*(1+Assumptions!$E4)</f>
        <v>192.431757</v>
      </c>
      <c r="M6" s="14">
        <f>L6*(1+Assumptions!$E4)</f>
        <v>200.1290273</v>
      </c>
    </row>
    <row r="7">
      <c r="A7" s="2"/>
      <c r="B7" s="2"/>
      <c r="C7" s="2"/>
      <c r="D7" s="2"/>
      <c r="E7" s="2"/>
      <c r="F7" s="2"/>
      <c r="G7" s="2"/>
      <c r="H7" s="2"/>
      <c r="I7" s="2"/>
      <c r="J7" s="2"/>
      <c r="K7" s="2"/>
      <c r="L7" s="2"/>
      <c r="M7" s="2"/>
    </row>
    <row r="8">
      <c r="A8" s="2" t="s">
        <v>22</v>
      </c>
      <c r="B8" s="2"/>
      <c r="C8" s="2"/>
      <c r="D8" s="2"/>
      <c r="E8" s="2"/>
      <c r="F8" s="2"/>
      <c r="G8" s="2"/>
      <c r="H8" s="2"/>
      <c r="I8" s="2"/>
      <c r="J8" s="2"/>
      <c r="K8" s="2"/>
      <c r="L8" s="2"/>
      <c r="M8" s="2"/>
    </row>
    <row r="9">
      <c r="A9" s="2" t="s">
        <v>50</v>
      </c>
      <c r="B9" s="8">
        <f>Assumptions!B3</f>
        <v>45000</v>
      </c>
      <c r="C9" s="11">
        <f>B9*(1+Assumptions!$B5)</f>
        <v>45450</v>
      </c>
      <c r="D9" s="11">
        <f>C9*(1+Assumptions!$B5)</f>
        <v>45904.5</v>
      </c>
      <c r="E9" s="11">
        <f>D9*(1+Assumptions!$B5)</f>
        <v>46363.545</v>
      </c>
      <c r="F9" s="11">
        <f>E9*(1+Assumptions!$B5)</f>
        <v>46827.18045</v>
      </c>
      <c r="G9" s="11">
        <f>F9*(1+Assumptions!$B5)</f>
        <v>47295.45225</v>
      </c>
      <c r="H9" s="11">
        <f>G9*(1+Assumptions!$B5)</f>
        <v>47768.40678</v>
      </c>
      <c r="I9" s="11">
        <f>H9*(1+Assumptions!$B5)</f>
        <v>48246.09084</v>
      </c>
      <c r="J9" s="11">
        <f>I9*(1+Assumptions!$B5)</f>
        <v>48728.55175</v>
      </c>
      <c r="K9" s="11">
        <f>J9*(1+Assumptions!$B5)</f>
        <v>49215.83727</v>
      </c>
      <c r="L9" s="11">
        <f>K9*(1+Assumptions!$B5)</f>
        <v>49707.99564</v>
      </c>
      <c r="M9" s="11">
        <f>L9*(1+Assumptions!$B5)</f>
        <v>50205.0756</v>
      </c>
    </row>
    <row r="10">
      <c r="A10" s="2" t="s">
        <v>18</v>
      </c>
      <c r="B10" s="8">
        <f>Assumptions!C3</f>
        <v>30000</v>
      </c>
      <c r="C10" s="11">
        <f>B10*(1+Assumptions!$C5)</f>
        <v>30450</v>
      </c>
      <c r="D10" s="11">
        <f>C10*(1+Assumptions!$C5)</f>
        <v>30906.75</v>
      </c>
      <c r="E10" s="11">
        <f>D10*(1+Assumptions!$C5)</f>
        <v>31370.35125</v>
      </c>
      <c r="F10" s="11">
        <f>E10*(1+Assumptions!$C5)</f>
        <v>31840.90652</v>
      </c>
      <c r="G10" s="11">
        <f>F10*(1+Assumptions!$C5)</f>
        <v>32318.52012</v>
      </c>
      <c r="H10" s="11">
        <f>G10*(1+Assumptions!$C5)</f>
        <v>32803.29792</v>
      </c>
      <c r="I10" s="11">
        <f>H10*(1+Assumptions!$C5)</f>
        <v>33295.34739</v>
      </c>
      <c r="J10" s="11">
        <f>I10*(1+Assumptions!$C5)</f>
        <v>33794.7776</v>
      </c>
      <c r="K10" s="11">
        <f>J10*(1+Assumptions!$C5)</f>
        <v>34301.69926</v>
      </c>
      <c r="L10" s="11">
        <f>K10*(1+Assumptions!$C5)</f>
        <v>34816.22475</v>
      </c>
      <c r="M10" s="11">
        <f>L10*(1+Assumptions!$C5)</f>
        <v>35338.46812</v>
      </c>
    </row>
    <row r="11">
      <c r="A11" s="2" t="s">
        <v>19</v>
      </c>
      <c r="B11" s="8">
        <f>Assumptions!D3</f>
        <v>15000</v>
      </c>
      <c r="C11" s="11">
        <f>B11*(1+Assumptions!$D5)</f>
        <v>15150</v>
      </c>
      <c r="D11" s="11">
        <f>C11*(1+Assumptions!$D5)</f>
        <v>15301.5</v>
      </c>
      <c r="E11" s="11">
        <f>D11*(1+Assumptions!$D5)</f>
        <v>15454.515</v>
      </c>
      <c r="F11" s="11">
        <f>E11*(1+Assumptions!$D5)</f>
        <v>15609.06015</v>
      </c>
      <c r="G11" s="11">
        <f>F11*(1+Assumptions!$D5)</f>
        <v>15765.15075</v>
      </c>
      <c r="H11" s="11">
        <f>G11*(1+Assumptions!$D5)</f>
        <v>15922.80226</v>
      </c>
      <c r="I11" s="11">
        <f>H11*(1+Assumptions!$D5)</f>
        <v>16082.03028</v>
      </c>
      <c r="J11" s="11">
        <f>I11*(1+Assumptions!$D5)</f>
        <v>16242.85058</v>
      </c>
      <c r="K11" s="11">
        <f>J11*(1+Assumptions!$D5)</f>
        <v>16405.27909</v>
      </c>
      <c r="L11" s="11">
        <f>K11*(1+Assumptions!$D5)</f>
        <v>16569.33188</v>
      </c>
      <c r="M11" s="11">
        <f>L11*(1+Assumptions!$D5)</f>
        <v>16735.0252</v>
      </c>
    </row>
    <row r="12">
      <c r="A12" s="2" t="s">
        <v>20</v>
      </c>
      <c r="B12" s="8">
        <f>Assumptions!E3</f>
        <v>150</v>
      </c>
      <c r="C12" s="11">
        <f>B12*(1+Assumptions!$E5)</f>
        <v>151.5</v>
      </c>
      <c r="D12" s="11">
        <f>C12*(1+Assumptions!$E5)</f>
        <v>153.015</v>
      </c>
      <c r="E12" s="11">
        <f>D12*(1+Assumptions!$E5)</f>
        <v>154.54515</v>
      </c>
      <c r="F12" s="11">
        <f>E12*(1+Assumptions!$E5)</f>
        <v>156.0906015</v>
      </c>
      <c r="G12" s="11">
        <f>F12*(1+Assumptions!$E5)</f>
        <v>157.6515075</v>
      </c>
      <c r="H12" s="11">
        <f>G12*(1+Assumptions!$E5)</f>
        <v>159.2280226</v>
      </c>
      <c r="I12" s="11">
        <f>H12*(1+Assumptions!$E5)</f>
        <v>160.8203028</v>
      </c>
      <c r="J12" s="11">
        <f>I12*(1+Assumptions!$E5)</f>
        <v>162.4285058</v>
      </c>
      <c r="K12" s="11">
        <f>J12*(1+Assumptions!$E5)</f>
        <v>164.0527909</v>
      </c>
      <c r="L12" s="11">
        <f>K12*(1+Assumptions!$E5)</f>
        <v>165.6933188</v>
      </c>
      <c r="M12" s="11">
        <f>L12*(1+Assumptions!$E5)</f>
        <v>167.350252</v>
      </c>
    </row>
    <row r="13">
      <c r="A13" s="2"/>
      <c r="B13" s="2"/>
      <c r="C13" s="2"/>
      <c r="D13" s="2"/>
      <c r="E13" s="2"/>
      <c r="F13" s="2"/>
      <c r="G13" s="2"/>
      <c r="H13" s="2"/>
      <c r="I13" s="2"/>
      <c r="J13" s="2"/>
      <c r="K13" s="2"/>
      <c r="L13" s="2"/>
      <c r="M13"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3" t="s">
        <v>37</v>
      </c>
      <c r="C1" s="13" t="s">
        <v>38</v>
      </c>
      <c r="D1" s="13" t="s">
        <v>39</v>
      </c>
      <c r="E1" s="13" t="s">
        <v>40</v>
      </c>
      <c r="F1" s="13" t="s">
        <v>41</v>
      </c>
      <c r="G1" s="13" t="s">
        <v>42</v>
      </c>
      <c r="H1" s="13" t="s">
        <v>43</v>
      </c>
      <c r="I1" s="13" t="s">
        <v>44</v>
      </c>
      <c r="J1" s="13" t="s">
        <v>45</v>
      </c>
      <c r="K1" s="13" t="s">
        <v>46</v>
      </c>
      <c r="L1" s="13" t="s">
        <v>47</v>
      </c>
      <c r="M1" s="13" t="s">
        <v>48</v>
      </c>
    </row>
    <row r="2">
      <c r="A2" s="15" t="s">
        <v>51</v>
      </c>
      <c r="B2" s="2"/>
      <c r="C2" s="2"/>
      <c r="D2" s="2"/>
      <c r="E2" s="2"/>
      <c r="F2" s="2"/>
      <c r="G2" s="2"/>
      <c r="H2" s="2"/>
      <c r="I2" s="2"/>
      <c r="J2" s="2"/>
      <c r="K2" s="2"/>
      <c r="L2" s="2"/>
      <c r="M2" s="2"/>
    </row>
    <row r="3">
      <c r="A3" s="2" t="s">
        <v>50</v>
      </c>
      <c r="B3" s="11">
        <f>'Calcs-1'!B3*'Calcs-1'!B9</f>
        <v>4500000</v>
      </c>
      <c r="C3" s="11">
        <f>'Calcs-1'!C3*'Calcs-1'!C9</f>
        <v>4635900</v>
      </c>
      <c r="D3" s="11">
        <f>'Calcs-1'!D3*'Calcs-1'!D9</f>
        <v>4775904.18</v>
      </c>
      <c r="E3" s="11">
        <f>'Calcs-1'!E3*'Calcs-1'!E9</f>
        <v>4920136.486</v>
      </c>
      <c r="F3" s="11">
        <f>'Calcs-1'!F3*'Calcs-1'!F9</f>
        <v>5068724.608</v>
      </c>
      <c r="G3" s="11">
        <f>'Calcs-1'!G3*'Calcs-1'!G9</f>
        <v>5221800.091</v>
      </c>
      <c r="H3" s="11">
        <f>'Calcs-1'!H3*'Calcs-1'!H9</f>
        <v>5379498.454</v>
      </c>
      <c r="I3" s="11">
        <f>'Calcs-1'!I3*'Calcs-1'!I9</f>
        <v>5541959.307</v>
      </c>
      <c r="J3" s="11">
        <f>'Calcs-1'!J3*'Calcs-1'!J9</f>
        <v>5709326.478</v>
      </c>
      <c r="K3" s="11">
        <f>'Calcs-1'!K3*'Calcs-1'!K9</f>
        <v>5881748.138</v>
      </c>
      <c r="L3" s="11">
        <f>'Calcs-1'!L3*'Calcs-1'!L9</f>
        <v>6059376.932</v>
      </c>
      <c r="M3" s="11">
        <f>'Calcs-1'!M3*'Calcs-1'!M9</f>
        <v>6242370.115</v>
      </c>
    </row>
    <row r="4">
      <c r="A4" s="2" t="s">
        <v>18</v>
      </c>
      <c r="B4" s="11">
        <f>'Calcs-1'!B4*'Calcs-1'!B10</f>
        <v>900000</v>
      </c>
      <c r="C4" s="11">
        <f>'Calcs-1'!C4*'Calcs-1'!C10</f>
        <v>940905</v>
      </c>
      <c r="D4" s="11">
        <f>'Calcs-1'!D4*'Calcs-1'!D10</f>
        <v>983669.1323</v>
      </c>
      <c r="E4" s="11">
        <f>'Calcs-1'!E4*'Calcs-1'!E10</f>
        <v>1028376.894</v>
      </c>
      <c r="F4" s="11">
        <f>'Calcs-1'!F4*'Calcs-1'!F10</f>
        <v>1075116.624</v>
      </c>
      <c r="G4" s="11">
        <f>'Calcs-1'!G4*'Calcs-1'!G10</f>
        <v>1123980.675</v>
      </c>
      <c r="H4" s="11">
        <f>'Calcs-1'!H4*'Calcs-1'!H10</f>
        <v>1175065.596</v>
      </c>
      <c r="I4" s="11">
        <f>'Calcs-1'!I4*'Calcs-1'!I10</f>
        <v>1228472.328</v>
      </c>
      <c r="J4" s="11">
        <f>'Calcs-1'!J4*'Calcs-1'!J10</f>
        <v>1284306.395</v>
      </c>
      <c r="K4" s="11">
        <f>'Calcs-1'!K4*'Calcs-1'!K10</f>
        <v>1342678.121</v>
      </c>
      <c r="L4" s="11">
        <f>'Calcs-1'!L4*'Calcs-1'!L10</f>
        <v>1403702.841</v>
      </c>
      <c r="M4" s="11">
        <f>'Calcs-1'!M4*'Calcs-1'!M10</f>
        <v>1467501.135</v>
      </c>
    </row>
    <row r="5">
      <c r="A5" s="2" t="s">
        <v>19</v>
      </c>
      <c r="B5" s="11">
        <f>'Calcs-1'!B5*'Calcs-1'!B11</f>
        <v>300000</v>
      </c>
      <c r="C5" s="11">
        <f>'Calcs-1'!C5*'Calcs-1'!C11</f>
        <v>315120</v>
      </c>
      <c r="D5" s="11">
        <f>'Calcs-1'!D5*'Calcs-1'!D11</f>
        <v>331002.048</v>
      </c>
      <c r="E5" s="11">
        <f>'Calcs-1'!E5*'Calcs-1'!E11</f>
        <v>347684.5512</v>
      </c>
      <c r="F5" s="11">
        <f>'Calcs-1'!F5*'Calcs-1'!F11</f>
        <v>365207.8526</v>
      </c>
      <c r="G5" s="11">
        <f>'Calcs-1'!G5*'Calcs-1'!G11</f>
        <v>383614.3284</v>
      </c>
      <c r="H5" s="11">
        <f>'Calcs-1'!H5*'Calcs-1'!H11</f>
        <v>402948.4905</v>
      </c>
      <c r="I5" s="11">
        <f>'Calcs-1'!I5*'Calcs-1'!I11</f>
        <v>423257.0944</v>
      </c>
      <c r="J5" s="11">
        <f>'Calcs-1'!J5*'Calcs-1'!J11</f>
        <v>444589.252</v>
      </c>
      <c r="K5" s="11">
        <f>'Calcs-1'!K5*'Calcs-1'!K11</f>
        <v>466996.5503</v>
      </c>
      <c r="L5" s="11">
        <f>'Calcs-1'!L5*'Calcs-1'!L11</f>
        <v>490533.1764</v>
      </c>
      <c r="M5" s="11">
        <f>'Calcs-1'!M5*'Calcs-1'!M11</f>
        <v>515256.0485</v>
      </c>
    </row>
    <row r="6">
      <c r="A6" s="2" t="s">
        <v>20</v>
      </c>
      <c r="B6" s="11">
        <f>'Calcs-1'!B6*'Calcs-1'!B12</f>
        <v>19500</v>
      </c>
      <c r="C6" s="11">
        <f>'Calcs-1'!C6*'Calcs-1'!C12</f>
        <v>20482.8</v>
      </c>
      <c r="D6" s="11">
        <f>'Calcs-1'!D6*'Calcs-1'!D12</f>
        <v>21515.13312</v>
      </c>
      <c r="E6" s="11">
        <f>'Calcs-1'!E6*'Calcs-1'!E12</f>
        <v>22599.49583</v>
      </c>
      <c r="F6" s="11">
        <f>'Calcs-1'!F6*'Calcs-1'!F12</f>
        <v>23738.51042</v>
      </c>
      <c r="G6" s="11">
        <f>'Calcs-1'!G6*'Calcs-1'!G12</f>
        <v>24934.93134</v>
      </c>
      <c r="H6" s="11">
        <f>'Calcs-1'!H6*'Calcs-1'!H12</f>
        <v>26191.65188</v>
      </c>
      <c r="I6" s="11">
        <f>'Calcs-1'!I6*'Calcs-1'!I12</f>
        <v>27511.71114</v>
      </c>
      <c r="J6" s="11">
        <f>'Calcs-1'!J6*'Calcs-1'!J12</f>
        <v>28898.30138</v>
      </c>
      <c r="K6" s="11">
        <f>'Calcs-1'!K6*'Calcs-1'!K12</f>
        <v>30354.77577</v>
      </c>
      <c r="L6" s="11">
        <f>'Calcs-1'!L6*'Calcs-1'!L12</f>
        <v>31884.65647</v>
      </c>
      <c r="M6" s="11">
        <f>'Calcs-1'!M6*'Calcs-1'!M12</f>
        <v>33491.64315</v>
      </c>
    </row>
    <row r="7">
      <c r="A7" s="15" t="s">
        <v>52</v>
      </c>
      <c r="B7" s="11">
        <f t="shared" ref="B7:M7" si="1">SUM(B3:B6)</f>
        <v>5719500</v>
      </c>
      <c r="C7" s="11">
        <f t="shared" si="1"/>
        <v>5912407.8</v>
      </c>
      <c r="D7" s="11">
        <f t="shared" si="1"/>
        <v>6112090.493</v>
      </c>
      <c r="E7" s="11">
        <f t="shared" si="1"/>
        <v>6318797.428</v>
      </c>
      <c r="F7" s="11">
        <f t="shared" si="1"/>
        <v>6532787.595</v>
      </c>
      <c r="G7" s="11">
        <f t="shared" si="1"/>
        <v>6754330.026</v>
      </c>
      <c r="H7" s="11">
        <f t="shared" si="1"/>
        <v>6983704.193</v>
      </c>
      <c r="I7" s="11">
        <f t="shared" si="1"/>
        <v>7221200.441</v>
      </c>
      <c r="J7" s="11">
        <f t="shared" si="1"/>
        <v>7467120.427</v>
      </c>
      <c r="K7" s="11">
        <f t="shared" si="1"/>
        <v>7721777.585</v>
      </c>
      <c r="L7" s="11">
        <f t="shared" si="1"/>
        <v>7985497.606</v>
      </c>
      <c r="M7" s="11">
        <f t="shared" si="1"/>
        <v>8258618.942</v>
      </c>
    </row>
    <row r="8">
      <c r="A8" s="2"/>
      <c r="B8" s="2"/>
      <c r="C8" s="2"/>
      <c r="D8" s="2"/>
      <c r="E8" s="2"/>
      <c r="F8" s="2"/>
      <c r="G8" s="2"/>
      <c r="H8" s="2"/>
      <c r="I8" s="2"/>
      <c r="J8" s="2"/>
      <c r="K8" s="2"/>
      <c r="L8" s="2"/>
      <c r="M8" s="2"/>
    </row>
    <row r="9">
      <c r="A9" s="16" t="s">
        <v>53</v>
      </c>
      <c r="B9" s="2"/>
      <c r="C9" s="2"/>
      <c r="D9" s="2"/>
      <c r="E9" s="2"/>
      <c r="F9" s="2"/>
      <c r="G9" s="2"/>
      <c r="H9" s="2"/>
      <c r="I9" s="2"/>
      <c r="J9" s="2"/>
      <c r="K9" s="2"/>
      <c r="L9" s="2"/>
      <c r="M9" s="2"/>
    </row>
    <row r="10">
      <c r="A10" s="15" t="s">
        <v>50</v>
      </c>
      <c r="B10" s="2"/>
      <c r="C10" s="2"/>
      <c r="D10" s="2"/>
      <c r="E10" s="2"/>
      <c r="F10" s="2"/>
      <c r="G10" s="2"/>
      <c r="H10" s="2"/>
      <c r="I10" s="2"/>
      <c r="J10" s="2"/>
      <c r="K10" s="2"/>
      <c r="L10" s="2"/>
      <c r="M10" s="2"/>
    </row>
    <row r="11">
      <c r="A11" s="2" t="s">
        <v>26</v>
      </c>
      <c r="B11" s="11">
        <f>B$3*Assumptions!$B8</f>
        <v>900000</v>
      </c>
      <c r="C11" s="11">
        <f>C$3*Assumptions!$B8</f>
        <v>927180</v>
      </c>
      <c r="D11" s="11">
        <f>D$3*Assumptions!$B8</f>
        <v>955180.836</v>
      </c>
      <c r="E11" s="11">
        <f>E$3*Assumptions!$B8</f>
        <v>984027.2972</v>
      </c>
      <c r="F11" s="11">
        <f>F$3*Assumptions!$B8</f>
        <v>1013744.922</v>
      </c>
      <c r="G11" s="11">
        <f>G$3*Assumptions!$B8</f>
        <v>1044360.018</v>
      </c>
      <c r="H11" s="11">
        <f>H$3*Assumptions!$B8</f>
        <v>1075899.691</v>
      </c>
      <c r="I11" s="11">
        <f>I$3*Assumptions!$B8</f>
        <v>1108391.861</v>
      </c>
      <c r="J11" s="11">
        <f>J$3*Assumptions!$B8</f>
        <v>1141865.296</v>
      </c>
      <c r="K11" s="11">
        <f>K$3*Assumptions!$B8</f>
        <v>1176349.628</v>
      </c>
      <c r="L11" s="11">
        <f>L$3*Assumptions!$B8</f>
        <v>1211875.386</v>
      </c>
      <c r="M11" s="11">
        <f>M$3*Assumptions!$B8</f>
        <v>1248474.023</v>
      </c>
    </row>
    <row r="12">
      <c r="A12" s="2" t="s">
        <v>27</v>
      </c>
      <c r="B12" s="11">
        <f>B$3*Assumptions!$B9</f>
        <v>1350000</v>
      </c>
      <c r="C12" s="11">
        <f>C$3*Assumptions!$B9</f>
        <v>1390770</v>
      </c>
      <c r="D12" s="11">
        <f>D$3*Assumptions!$B9</f>
        <v>1432771.254</v>
      </c>
      <c r="E12" s="11">
        <f>E$3*Assumptions!$B9</f>
        <v>1476040.946</v>
      </c>
      <c r="F12" s="11">
        <f>F$3*Assumptions!$B9</f>
        <v>1520617.382</v>
      </c>
      <c r="G12" s="11">
        <f>G$3*Assumptions!$B9</f>
        <v>1566540.027</v>
      </c>
      <c r="H12" s="11">
        <f>H$3*Assumptions!$B9</f>
        <v>1613849.536</v>
      </c>
      <c r="I12" s="11">
        <f>I$3*Assumptions!$B9</f>
        <v>1662587.792</v>
      </c>
      <c r="J12" s="11">
        <f>J$3*Assumptions!$B9</f>
        <v>1712797.944</v>
      </c>
      <c r="K12" s="11">
        <f>K$3*Assumptions!$B9</f>
        <v>1764524.441</v>
      </c>
      <c r="L12" s="11">
        <f>L$3*Assumptions!$B9</f>
        <v>1817813.08</v>
      </c>
      <c r="M12" s="11">
        <f>M$3*Assumptions!$B9</f>
        <v>1872711.035</v>
      </c>
    </row>
    <row r="13">
      <c r="A13" s="2" t="s">
        <v>28</v>
      </c>
      <c r="B13" s="11">
        <f>B$3*Assumptions!$B10</f>
        <v>1350000</v>
      </c>
      <c r="C13" s="11">
        <f>C$3*Assumptions!$B10</f>
        <v>1390770</v>
      </c>
      <c r="D13" s="11">
        <f>D$3*Assumptions!$B10</f>
        <v>1432771.254</v>
      </c>
      <c r="E13" s="11">
        <f>E$3*Assumptions!$B10</f>
        <v>1476040.946</v>
      </c>
      <c r="F13" s="11">
        <f>F$3*Assumptions!$B10</f>
        <v>1520617.382</v>
      </c>
      <c r="G13" s="11">
        <f>G$3*Assumptions!$B10</f>
        <v>1566540.027</v>
      </c>
      <c r="H13" s="11">
        <f>H$3*Assumptions!$B10</f>
        <v>1613849.536</v>
      </c>
      <c r="I13" s="11">
        <f>I$3*Assumptions!$B10</f>
        <v>1662587.792</v>
      </c>
      <c r="J13" s="11">
        <f>J$3*Assumptions!$B10</f>
        <v>1712797.944</v>
      </c>
      <c r="K13" s="11">
        <f>K$3*Assumptions!$B10</f>
        <v>1764524.441</v>
      </c>
      <c r="L13" s="11">
        <f>L$3*Assumptions!$B10</f>
        <v>1817813.08</v>
      </c>
      <c r="M13" s="11">
        <f>M$3*Assumptions!$B10</f>
        <v>1872711.035</v>
      </c>
    </row>
    <row r="14">
      <c r="A14" s="2" t="s">
        <v>29</v>
      </c>
      <c r="B14" s="11">
        <f>B$3*Assumptions!$B11</f>
        <v>675000</v>
      </c>
      <c r="C14" s="11">
        <f>C$3*Assumptions!$B11</f>
        <v>695385</v>
      </c>
      <c r="D14" s="11">
        <f>D$3*Assumptions!$B11</f>
        <v>716385.627</v>
      </c>
      <c r="E14" s="11">
        <f>E$3*Assumptions!$B11</f>
        <v>738020.4729</v>
      </c>
      <c r="F14" s="11">
        <f>F$3*Assumptions!$B11</f>
        <v>760308.6912</v>
      </c>
      <c r="G14" s="11">
        <f>G$3*Assumptions!$B11</f>
        <v>783270.0137</v>
      </c>
      <c r="H14" s="11">
        <f>H$3*Assumptions!$B11</f>
        <v>806924.7681</v>
      </c>
      <c r="I14" s="11">
        <f>I$3*Assumptions!$B11</f>
        <v>831293.8961</v>
      </c>
      <c r="J14" s="11">
        <f>J$3*Assumptions!$B11</f>
        <v>856398.9718</v>
      </c>
      <c r="K14" s="11">
        <f>K$3*Assumptions!$B11</f>
        <v>882262.2207</v>
      </c>
      <c r="L14" s="11">
        <f>L$3*Assumptions!$B11</f>
        <v>908906.5398</v>
      </c>
      <c r="M14" s="11">
        <f>M$3*Assumptions!$B11</f>
        <v>936355.5173</v>
      </c>
    </row>
    <row r="15">
      <c r="A15" s="2" t="s">
        <v>30</v>
      </c>
      <c r="B15" s="11">
        <f>B$3*Assumptions!$B12</f>
        <v>225000</v>
      </c>
      <c r="C15" s="11">
        <f>C$3*Assumptions!$B12</f>
        <v>231795</v>
      </c>
      <c r="D15" s="11">
        <f>D$3*Assumptions!$B12</f>
        <v>238795.209</v>
      </c>
      <c r="E15" s="11">
        <f>E$3*Assumptions!$B12</f>
        <v>246006.8243</v>
      </c>
      <c r="F15" s="11">
        <f>F$3*Assumptions!$B12</f>
        <v>253436.2304</v>
      </c>
      <c r="G15" s="11">
        <f>G$3*Assumptions!$B12</f>
        <v>261090.0046</v>
      </c>
      <c r="H15" s="11">
        <f>H$3*Assumptions!$B12</f>
        <v>268974.9227</v>
      </c>
      <c r="I15" s="11">
        <f>I$3*Assumptions!$B12</f>
        <v>277097.9654</v>
      </c>
      <c r="J15" s="11">
        <f>J$3*Assumptions!$B12</f>
        <v>285466.3239</v>
      </c>
      <c r="K15" s="11">
        <f>K$3*Assumptions!$B12</f>
        <v>294087.4069</v>
      </c>
      <c r="L15" s="11">
        <f>L$3*Assumptions!$B12</f>
        <v>302968.8466</v>
      </c>
      <c r="M15" s="11">
        <f>M$3*Assumptions!$B12</f>
        <v>312118.5058</v>
      </c>
    </row>
    <row r="16">
      <c r="A16" s="2"/>
      <c r="B16" s="2"/>
      <c r="C16" s="2"/>
      <c r="D16" s="2"/>
      <c r="E16" s="2"/>
      <c r="F16" s="2"/>
      <c r="G16" s="2"/>
      <c r="H16" s="2"/>
      <c r="I16" s="2"/>
      <c r="J16" s="2"/>
      <c r="K16" s="2"/>
      <c r="L16" s="2"/>
      <c r="M16" s="2"/>
    </row>
    <row r="17">
      <c r="A17" s="15" t="s">
        <v>54</v>
      </c>
      <c r="B17" s="2"/>
      <c r="C17" s="2"/>
      <c r="D17" s="2"/>
      <c r="E17" s="2"/>
      <c r="F17" s="2"/>
      <c r="G17" s="2"/>
      <c r="H17" s="2"/>
      <c r="I17" s="2"/>
      <c r="J17" s="2"/>
      <c r="K17" s="2"/>
      <c r="L17" s="2"/>
      <c r="M17" s="2"/>
    </row>
    <row r="18">
      <c r="A18" s="2" t="s">
        <v>26</v>
      </c>
      <c r="B18" s="11">
        <f>B$4*Assumptions!$C8</f>
        <v>90000</v>
      </c>
      <c r="C18" s="11">
        <f>C$4*Assumptions!$C8</f>
        <v>94090.5</v>
      </c>
      <c r="D18" s="11">
        <f>D$4*Assumptions!$C8</f>
        <v>98366.91323</v>
      </c>
      <c r="E18" s="11">
        <f>E$4*Assumptions!$C8</f>
        <v>102837.6894</v>
      </c>
      <c r="F18" s="11">
        <f>F$4*Assumptions!$C8</f>
        <v>107511.6624</v>
      </c>
      <c r="G18" s="11">
        <f>G$4*Assumptions!$C8</f>
        <v>112398.0675</v>
      </c>
      <c r="H18" s="11">
        <f>H$4*Assumptions!$C8</f>
        <v>117506.5596</v>
      </c>
      <c r="I18" s="11">
        <f>I$4*Assumptions!$C8</f>
        <v>122847.2328</v>
      </c>
      <c r="J18" s="11">
        <f>J$4*Assumptions!$C8</f>
        <v>128430.6395</v>
      </c>
      <c r="K18" s="11">
        <f>K$4*Assumptions!$C8</f>
        <v>134267.8121</v>
      </c>
      <c r="L18" s="11">
        <f>L$4*Assumptions!$C8</f>
        <v>140370.2841</v>
      </c>
      <c r="M18" s="11">
        <f>M$4*Assumptions!$C8</f>
        <v>146750.1135</v>
      </c>
    </row>
    <row r="19">
      <c r="A19" s="2" t="s">
        <v>27</v>
      </c>
      <c r="B19" s="11">
        <f>B$4*Assumptions!$C9</f>
        <v>90000</v>
      </c>
      <c r="C19" s="11">
        <f>C$4*Assumptions!$C9</f>
        <v>94090.5</v>
      </c>
      <c r="D19" s="11">
        <f>D$4*Assumptions!$C9</f>
        <v>98366.91323</v>
      </c>
      <c r="E19" s="11">
        <f>E$4*Assumptions!$C9</f>
        <v>102837.6894</v>
      </c>
      <c r="F19" s="11">
        <f>F$4*Assumptions!$C9</f>
        <v>107511.6624</v>
      </c>
      <c r="G19" s="11">
        <f>G$4*Assumptions!$C9</f>
        <v>112398.0675</v>
      </c>
      <c r="H19" s="11">
        <f>H$4*Assumptions!$C9</f>
        <v>117506.5596</v>
      </c>
      <c r="I19" s="11">
        <f>I$4*Assumptions!$C9</f>
        <v>122847.2328</v>
      </c>
      <c r="J19" s="11">
        <f>J$4*Assumptions!$C9</f>
        <v>128430.6395</v>
      </c>
      <c r="K19" s="11">
        <f>K$4*Assumptions!$C9</f>
        <v>134267.8121</v>
      </c>
      <c r="L19" s="11">
        <f>L$4*Assumptions!$C9</f>
        <v>140370.2841</v>
      </c>
      <c r="M19" s="11">
        <f>M$4*Assumptions!$C9</f>
        <v>146750.1135</v>
      </c>
    </row>
    <row r="20">
      <c r="A20" s="2" t="s">
        <v>28</v>
      </c>
      <c r="B20" s="11">
        <f>B$4*Assumptions!$C10</f>
        <v>180000</v>
      </c>
      <c r="C20" s="11">
        <f>C$4*Assumptions!$C10</f>
        <v>188181</v>
      </c>
      <c r="D20" s="11">
        <f>D$4*Assumptions!$C10</f>
        <v>196733.8265</v>
      </c>
      <c r="E20" s="11">
        <f>E$4*Assumptions!$C10</f>
        <v>205675.3789</v>
      </c>
      <c r="F20" s="11">
        <f>F$4*Assumptions!$C10</f>
        <v>215023.3248</v>
      </c>
      <c r="G20" s="11">
        <f>G$4*Assumptions!$C10</f>
        <v>224796.1349</v>
      </c>
      <c r="H20" s="11">
        <f>H$4*Assumptions!$C10</f>
        <v>235013.1193</v>
      </c>
      <c r="I20" s="11">
        <f>I$4*Assumptions!$C10</f>
        <v>245694.4655</v>
      </c>
      <c r="J20" s="11">
        <f>J$4*Assumptions!$C10</f>
        <v>256861.279</v>
      </c>
      <c r="K20" s="11">
        <f>K$4*Assumptions!$C10</f>
        <v>268535.6241</v>
      </c>
      <c r="L20" s="11">
        <f>L$4*Assumptions!$C10</f>
        <v>280740.5683</v>
      </c>
      <c r="M20" s="11">
        <f>M$4*Assumptions!$C10</f>
        <v>293500.2271</v>
      </c>
    </row>
    <row r="21">
      <c r="A21" s="2" t="s">
        <v>29</v>
      </c>
      <c r="B21" s="11">
        <f>B$4*Assumptions!$C11</f>
        <v>90000</v>
      </c>
      <c r="C21" s="11">
        <f>C$4*Assumptions!$C11</f>
        <v>94090.5</v>
      </c>
      <c r="D21" s="11">
        <f>D$4*Assumptions!$C11</f>
        <v>98366.91323</v>
      </c>
      <c r="E21" s="11">
        <f>E$4*Assumptions!$C11</f>
        <v>102837.6894</v>
      </c>
      <c r="F21" s="11">
        <f>F$4*Assumptions!$C11</f>
        <v>107511.6624</v>
      </c>
      <c r="G21" s="11">
        <f>G$4*Assumptions!$C11</f>
        <v>112398.0675</v>
      </c>
      <c r="H21" s="11">
        <f>H$4*Assumptions!$C11</f>
        <v>117506.5596</v>
      </c>
      <c r="I21" s="11">
        <f>I$4*Assumptions!$C11</f>
        <v>122847.2328</v>
      </c>
      <c r="J21" s="11">
        <f>J$4*Assumptions!$C11</f>
        <v>128430.6395</v>
      </c>
      <c r="K21" s="11">
        <f>K$4*Assumptions!$C11</f>
        <v>134267.8121</v>
      </c>
      <c r="L21" s="11">
        <f>L$4*Assumptions!$C11</f>
        <v>140370.2841</v>
      </c>
      <c r="M21" s="11">
        <f>M$4*Assumptions!$C11</f>
        <v>146750.1135</v>
      </c>
    </row>
    <row r="22">
      <c r="A22" s="2" t="s">
        <v>30</v>
      </c>
      <c r="B22" s="11">
        <f>B$4*Assumptions!$C12</f>
        <v>450000</v>
      </c>
      <c r="C22" s="11">
        <f>C$4*Assumptions!$C12</f>
        <v>470452.5</v>
      </c>
      <c r="D22" s="11">
        <f>D$4*Assumptions!$C12</f>
        <v>491834.5661</v>
      </c>
      <c r="E22" s="11">
        <f>E$4*Assumptions!$C12</f>
        <v>514188.4472</v>
      </c>
      <c r="F22" s="11">
        <f>F$4*Assumptions!$C12</f>
        <v>537558.3121</v>
      </c>
      <c r="G22" s="11">
        <f>G$4*Assumptions!$C12</f>
        <v>561990.3374</v>
      </c>
      <c r="H22" s="11">
        <f>H$4*Assumptions!$C12</f>
        <v>587532.7982</v>
      </c>
      <c r="I22" s="11">
        <f>I$4*Assumptions!$C12</f>
        <v>614236.1639</v>
      </c>
      <c r="J22" s="11">
        <f>J$4*Assumptions!$C12</f>
        <v>642153.1975</v>
      </c>
      <c r="K22" s="11">
        <f>K$4*Assumptions!$C12</f>
        <v>671339.0603</v>
      </c>
      <c r="L22" s="11">
        <f>L$4*Assumptions!$C12</f>
        <v>701851.4206</v>
      </c>
      <c r="M22" s="11">
        <f>M$4*Assumptions!$C12</f>
        <v>733750.5677</v>
      </c>
    </row>
    <row r="23">
      <c r="A23" s="2"/>
      <c r="B23" s="2"/>
      <c r="C23" s="2"/>
      <c r="D23" s="2"/>
      <c r="E23" s="2"/>
      <c r="F23" s="2"/>
      <c r="G23" s="2"/>
      <c r="H23" s="2"/>
      <c r="I23" s="2"/>
      <c r="J23" s="2"/>
      <c r="K23" s="2"/>
      <c r="L23" s="2"/>
      <c r="M23" s="2"/>
    </row>
    <row r="24">
      <c r="A24" s="15" t="s">
        <v>19</v>
      </c>
      <c r="B24" s="2"/>
      <c r="C24" s="2"/>
      <c r="D24" s="2"/>
      <c r="E24" s="2"/>
      <c r="F24" s="2"/>
      <c r="G24" s="2"/>
      <c r="H24" s="2"/>
      <c r="I24" s="2"/>
      <c r="J24" s="2"/>
      <c r="K24" s="2"/>
      <c r="L24" s="2"/>
      <c r="M24" s="2"/>
    </row>
    <row r="25">
      <c r="A25" s="2" t="s">
        <v>26</v>
      </c>
      <c r="B25" s="11">
        <f>B$5*Assumptions!$D8</f>
        <v>90000</v>
      </c>
      <c r="C25" s="11">
        <f>C$5*Assumptions!$D8</f>
        <v>94536</v>
      </c>
      <c r="D25" s="11">
        <f>D$5*Assumptions!$D8</f>
        <v>99300.6144</v>
      </c>
      <c r="E25" s="11">
        <f>E$5*Assumptions!$D8</f>
        <v>104305.3654</v>
      </c>
      <c r="F25" s="11">
        <f>F$5*Assumptions!$D8</f>
        <v>109562.3558</v>
      </c>
      <c r="G25" s="11">
        <f>G$5*Assumptions!$D8</f>
        <v>115084.2985</v>
      </c>
      <c r="H25" s="11">
        <f>H$5*Assumptions!$D8</f>
        <v>120884.5472</v>
      </c>
      <c r="I25" s="11">
        <f>I$5*Assumptions!$D8</f>
        <v>126977.1283</v>
      </c>
      <c r="J25" s="11">
        <f>J$5*Assumptions!$D8</f>
        <v>133376.7756</v>
      </c>
      <c r="K25" s="11">
        <f>K$5*Assumptions!$D8</f>
        <v>140098.9651</v>
      </c>
      <c r="L25" s="11">
        <f>L$5*Assumptions!$D8</f>
        <v>147159.9529</v>
      </c>
      <c r="M25" s="11">
        <f>M$5*Assumptions!$D8</f>
        <v>154576.8146</v>
      </c>
    </row>
    <row r="26">
      <c r="A26" s="2" t="s">
        <v>27</v>
      </c>
      <c r="B26" s="11">
        <f>B$5*Assumptions!$D9</f>
        <v>90000</v>
      </c>
      <c r="C26" s="11">
        <f>C$5*Assumptions!$D9</f>
        <v>94536</v>
      </c>
      <c r="D26" s="11">
        <f>D$5*Assumptions!$D9</f>
        <v>99300.6144</v>
      </c>
      <c r="E26" s="11">
        <f>E$5*Assumptions!$D9</f>
        <v>104305.3654</v>
      </c>
      <c r="F26" s="11">
        <f>F$5*Assumptions!$D9</f>
        <v>109562.3558</v>
      </c>
      <c r="G26" s="11">
        <f>G$5*Assumptions!$D9</f>
        <v>115084.2985</v>
      </c>
      <c r="H26" s="11">
        <f>H$5*Assumptions!$D9</f>
        <v>120884.5472</v>
      </c>
      <c r="I26" s="11">
        <f>I$5*Assumptions!$D9</f>
        <v>126977.1283</v>
      </c>
      <c r="J26" s="11">
        <f>J$5*Assumptions!$D9</f>
        <v>133376.7756</v>
      </c>
      <c r="K26" s="11">
        <f>K$5*Assumptions!$D9</f>
        <v>140098.9651</v>
      </c>
      <c r="L26" s="11">
        <f>L$5*Assumptions!$D9</f>
        <v>147159.9529</v>
      </c>
      <c r="M26" s="11">
        <f>M$5*Assumptions!$D9</f>
        <v>154576.8146</v>
      </c>
    </row>
    <row r="27">
      <c r="A27" s="2" t="s">
        <v>28</v>
      </c>
      <c r="B27" s="11">
        <f>B$5*Assumptions!$D10</f>
        <v>0</v>
      </c>
      <c r="C27" s="11">
        <f>C$5*Assumptions!$D10</f>
        <v>0</v>
      </c>
      <c r="D27" s="11">
        <f>D$5*Assumptions!$D10</f>
        <v>0</v>
      </c>
      <c r="E27" s="11">
        <f>E$5*Assumptions!$D10</f>
        <v>0</v>
      </c>
      <c r="F27" s="11">
        <f>F$5*Assumptions!$D10</f>
        <v>0</v>
      </c>
      <c r="G27" s="11">
        <f>G$5*Assumptions!$D10</f>
        <v>0</v>
      </c>
      <c r="H27" s="11">
        <f>H$5*Assumptions!$D10</f>
        <v>0</v>
      </c>
      <c r="I27" s="11">
        <f>I$5*Assumptions!$D10</f>
        <v>0</v>
      </c>
      <c r="J27" s="11">
        <f>J$5*Assumptions!$D10</f>
        <v>0</v>
      </c>
      <c r="K27" s="11">
        <f>K$5*Assumptions!$D10</f>
        <v>0</v>
      </c>
      <c r="L27" s="11">
        <f>L$5*Assumptions!$D10</f>
        <v>0</v>
      </c>
      <c r="M27" s="11">
        <f>M$5*Assumptions!$D10</f>
        <v>0</v>
      </c>
    </row>
    <row r="28">
      <c r="A28" s="2" t="s">
        <v>29</v>
      </c>
      <c r="B28" s="11">
        <f>B$5*Assumptions!$D11</f>
        <v>0</v>
      </c>
      <c r="C28" s="11">
        <f>C$5*Assumptions!$D11</f>
        <v>0</v>
      </c>
      <c r="D28" s="11">
        <f>D$5*Assumptions!$D11</f>
        <v>0</v>
      </c>
      <c r="E28" s="11">
        <f>E$5*Assumptions!$D11</f>
        <v>0</v>
      </c>
      <c r="F28" s="11">
        <f>F$5*Assumptions!$D11</f>
        <v>0</v>
      </c>
      <c r="G28" s="11">
        <f>G$5*Assumptions!$D11</f>
        <v>0</v>
      </c>
      <c r="H28" s="11">
        <f>H$5*Assumptions!$D11</f>
        <v>0</v>
      </c>
      <c r="I28" s="11">
        <f>I$5*Assumptions!$D11</f>
        <v>0</v>
      </c>
      <c r="J28" s="11">
        <f>J$5*Assumptions!$D11</f>
        <v>0</v>
      </c>
      <c r="K28" s="11">
        <f>K$5*Assumptions!$D11</f>
        <v>0</v>
      </c>
      <c r="L28" s="11">
        <f>L$5*Assumptions!$D11</f>
        <v>0</v>
      </c>
      <c r="M28" s="11">
        <f>M$5*Assumptions!$D11</f>
        <v>0</v>
      </c>
    </row>
    <row r="29">
      <c r="A29" s="2" t="s">
        <v>30</v>
      </c>
      <c r="B29" s="11">
        <f>B$5*Assumptions!$D12</f>
        <v>120000</v>
      </c>
      <c r="C29" s="11">
        <f>C$5*Assumptions!$D12</f>
        <v>126048</v>
      </c>
      <c r="D29" s="11">
        <f>D$5*Assumptions!$D12</f>
        <v>132400.8192</v>
      </c>
      <c r="E29" s="11">
        <f>E$5*Assumptions!$D12</f>
        <v>139073.8205</v>
      </c>
      <c r="F29" s="11">
        <f>F$5*Assumptions!$D12</f>
        <v>146083.141</v>
      </c>
      <c r="G29" s="11">
        <f>G$5*Assumptions!$D12</f>
        <v>153445.7313</v>
      </c>
      <c r="H29" s="11">
        <f>H$5*Assumptions!$D12</f>
        <v>161179.3962</v>
      </c>
      <c r="I29" s="11">
        <f>I$5*Assumptions!$D12</f>
        <v>169302.8378</v>
      </c>
      <c r="J29" s="11">
        <f>J$5*Assumptions!$D12</f>
        <v>177835.7008</v>
      </c>
      <c r="K29" s="11">
        <f>K$5*Assumptions!$D12</f>
        <v>186798.6201</v>
      </c>
      <c r="L29" s="11">
        <f>L$5*Assumptions!$D12</f>
        <v>196213.2706</v>
      </c>
      <c r="M29" s="11">
        <f>M$5*Assumptions!$D12</f>
        <v>206102.4194</v>
      </c>
    </row>
    <row r="30">
      <c r="A30" s="2"/>
      <c r="B30" s="2"/>
      <c r="C30" s="2"/>
      <c r="D30" s="2"/>
      <c r="E30" s="2"/>
      <c r="F30" s="2"/>
      <c r="G30" s="2"/>
      <c r="H30" s="2"/>
      <c r="I30" s="2"/>
      <c r="J30" s="2"/>
      <c r="K30" s="2"/>
      <c r="L30" s="2"/>
      <c r="M30" s="2"/>
    </row>
    <row r="31">
      <c r="A31" s="15" t="s">
        <v>20</v>
      </c>
      <c r="B31" s="2"/>
      <c r="C31" s="2"/>
      <c r="D31" s="2"/>
      <c r="E31" s="2"/>
      <c r="F31" s="2"/>
      <c r="G31" s="2"/>
      <c r="H31" s="2"/>
      <c r="I31" s="2"/>
      <c r="J31" s="2"/>
      <c r="K31" s="2"/>
      <c r="L31" s="2"/>
      <c r="M31" s="2"/>
    </row>
    <row r="32">
      <c r="A32" s="2" t="s">
        <v>26</v>
      </c>
      <c r="B32" s="11">
        <f>B$6*Assumptions!$E8</f>
        <v>0</v>
      </c>
      <c r="C32" s="11">
        <f>C$6*Assumptions!$E8</f>
        <v>0</v>
      </c>
      <c r="D32" s="11">
        <f>D$6*Assumptions!$E8</f>
        <v>0</v>
      </c>
      <c r="E32" s="11">
        <f>E$6*Assumptions!$E8</f>
        <v>0</v>
      </c>
      <c r="F32" s="11">
        <f>F$6*Assumptions!$E8</f>
        <v>0</v>
      </c>
      <c r="G32" s="11">
        <f>G$6*Assumptions!$E8</f>
        <v>0</v>
      </c>
      <c r="H32" s="11">
        <f>H$6*Assumptions!$E8</f>
        <v>0</v>
      </c>
      <c r="I32" s="11">
        <f>I$6*Assumptions!$E8</f>
        <v>0</v>
      </c>
      <c r="J32" s="11">
        <f>J$6*Assumptions!$E8</f>
        <v>0</v>
      </c>
      <c r="K32" s="11">
        <f>K$6*Assumptions!$E8</f>
        <v>0</v>
      </c>
      <c r="L32" s="11">
        <f>L$6*Assumptions!$E8</f>
        <v>0</v>
      </c>
      <c r="M32" s="11">
        <f>M$6*Assumptions!$E8</f>
        <v>0</v>
      </c>
    </row>
    <row r="33">
      <c r="A33" s="2" t="s">
        <v>27</v>
      </c>
      <c r="B33" s="11">
        <f>B$6*Assumptions!$E9</f>
        <v>5850</v>
      </c>
      <c r="C33" s="11">
        <f>C$6*Assumptions!$E9</f>
        <v>6144.84</v>
      </c>
      <c r="D33" s="11">
        <f>D$6*Assumptions!$E9</f>
        <v>6454.539936</v>
      </c>
      <c r="E33" s="11">
        <f>E$6*Assumptions!$E9</f>
        <v>6779.848749</v>
      </c>
      <c r="F33" s="11">
        <f>F$6*Assumptions!$E9</f>
        <v>7121.553126</v>
      </c>
      <c r="G33" s="11">
        <f>G$6*Assumptions!$E9</f>
        <v>7480.479403</v>
      </c>
      <c r="H33" s="11">
        <f>H$6*Assumptions!$E9</f>
        <v>7857.495565</v>
      </c>
      <c r="I33" s="11">
        <f>I$6*Assumptions!$E9</f>
        <v>8253.513342</v>
      </c>
      <c r="J33" s="11">
        <f>J$6*Assumptions!$E9</f>
        <v>8669.490414</v>
      </c>
      <c r="K33" s="11">
        <f>K$6*Assumptions!$E9</f>
        <v>9106.432731</v>
      </c>
      <c r="L33" s="11">
        <f>L$6*Assumptions!$E9</f>
        <v>9565.396941</v>
      </c>
      <c r="M33" s="11">
        <f>M$6*Assumptions!$E9</f>
        <v>10047.49295</v>
      </c>
    </row>
    <row r="34">
      <c r="A34" s="2" t="s">
        <v>28</v>
      </c>
      <c r="B34" s="11">
        <f>B$6*Assumptions!$E10</f>
        <v>5850</v>
      </c>
      <c r="C34" s="11">
        <f>C$6*Assumptions!$E10</f>
        <v>6144.84</v>
      </c>
      <c r="D34" s="11">
        <f>D$6*Assumptions!$E10</f>
        <v>6454.539936</v>
      </c>
      <c r="E34" s="11">
        <f>E$6*Assumptions!$E10</f>
        <v>6779.848749</v>
      </c>
      <c r="F34" s="11">
        <f>F$6*Assumptions!$E10</f>
        <v>7121.553126</v>
      </c>
      <c r="G34" s="11">
        <f>G$6*Assumptions!$E10</f>
        <v>7480.479403</v>
      </c>
      <c r="H34" s="11">
        <f>H$6*Assumptions!$E10</f>
        <v>7857.495565</v>
      </c>
      <c r="I34" s="11">
        <f>I$6*Assumptions!$E10</f>
        <v>8253.513342</v>
      </c>
      <c r="J34" s="11">
        <f>J$6*Assumptions!$E10</f>
        <v>8669.490414</v>
      </c>
      <c r="K34" s="11">
        <f>K$6*Assumptions!$E10</f>
        <v>9106.432731</v>
      </c>
      <c r="L34" s="11">
        <f>L$6*Assumptions!$E10</f>
        <v>9565.396941</v>
      </c>
      <c r="M34" s="11">
        <f>M$6*Assumptions!$E10</f>
        <v>10047.49295</v>
      </c>
    </row>
    <row r="35">
      <c r="A35" s="2" t="s">
        <v>29</v>
      </c>
      <c r="B35" s="11">
        <f>B$6*Assumptions!$E11</f>
        <v>0</v>
      </c>
      <c r="C35" s="11">
        <f>C$6*Assumptions!$E11</f>
        <v>0</v>
      </c>
      <c r="D35" s="11">
        <f>D$6*Assumptions!$E11</f>
        <v>0</v>
      </c>
      <c r="E35" s="11">
        <f>E$6*Assumptions!$E11</f>
        <v>0</v>
      </c>
      <c r="F35" s="11">
        <f>F$6*Assumptions!$E11</f>
        <v>0</v>
      </c>
      <c r="G35" s="11">
        <f>G$6*Assumptions!$E11</f>
        <v>0</v>
      </c>
      <c r="H35" s="11">
        <f>H$6*Assumptions!$E11</f>
        <v>0</v>
      </c>
      <c r="I35" s="11">
        <f>I$6*Assumptions!$E11</f>
        <v>0</v>
      </c>
      <c r="J35" s="11">
        <f>J$6*Assumptions!$E11</f>
        <v>0</v>
      </c>
      <c r="K35" s="11">
        <f>K$6*Assumptions!$E11</f>
        <v>0</v>
      </c>
      <c r="L35" s="11">
        <f>L$6*Assumptions!$E11</f>
        <v>0</v>
      </c>
      <c r="M35" s="11">
        <f>M$6*Assumptions!$E11</f>
        <v>0</v>
      </c>
    </row>
    <row r="36">
      <c r="A36" s="2" t="s">
        <v>30</v>
      </c>
      <c r="B36" s="11">
        <f>B$6*Assumptions!$E12</f>
        <v>7800</v>
      </c>
      <c r="C36" s="11">
        <f>C$6*Assumptions!$E12</f>
        <v>8193.12</v>
      </c>
      <c r="D36" s="11">
        <f>D$6*Assumptions!$E12</f>
        <v>8606.053248</v>
      </c>
      <c r="E36" s="11">
        <f>E$6*Assumptions!$E12</f>
        <v>9039.798332</v>
      </c>
      <c r="F36" s="11">
        <f>F$6*Assumptions!$E12</f>
        <v>9495.404168</v>
      </c>
      <c r="G36" s="11">
        <f>G$6*Assumptions!$E12</f>
        <v>9973.972538</v>
      </c>
      <c r="H36" s="11">
        <f>H$6*Assumptions!$E12</f>
        <v>10476.66075</v>
      </c>
      <c r="I36" s="11">
        <f>I$6*Assumptions!$E12</f>
        <v>11004.68446</v>
      </c>
      <c r="J36" s="11">
        <f>J$6*Assumptions!$E12</f>
        <v>11559.32055</v>
      </c>
      <c r="K36" s="11">
        <f>K$6*Assumptions!$E12</f>
        <v>12141.91031</v>
      </c>
      <c r="L36" s="11">
        <f>L$6*Assumptions!$E12</f>
        <v>12753.86259</v>
      </c>
      <c r="M36" s="11">
        <f>M$6*Assumptions!$E12</f>
        <v>13396.65726</v>
      </c>
    </row>
    <row r="37">
      <c r="A37" s="2"/>
      <c r="B37" s="2"/>
      <c r="C37" s="2"/>
      <c r="D37" s="2"/>
      <c r="E37" s="2"/>
      <c r="F37" s="2"/>
      <c r="G37" s="2"/>
      <c r="H37" s="2"/>
      <c r="I37" s="2"/>
      <c r="J37" s="2"/>
      <c r="K37" s="2"/>
      <c r="L37" s="2"/>
      <c r="M37" s="2"/>
    </row>
    <row r="38">
      <c r="A38" s="16" t="s">
        <v>55</v>
      </c>
      <c r="B38" s="2"/>
      <c r="C38" s="2"/>
      <c r="D38" s="2"/>
      <c r="E38" s="2"/>
      <c r="F38" s="2"/>
      <c r="G38" s="2"/>
      <c r="H38" s="2"/>
      <c r="I38" s="2"/>
      <c r="J38" s="2"/>
      <c r="K38" s="2"/>
      <c r="L38" s="2"/>
      <c r="M38" s="2"/>
    </row>
    <row r="39">
      <c r="A39" s="15" t="s">
        <v>50</v>
      </c>
      <c r="B39" s="2"/>
      <c r="C39" s="2"/>
      <c r="D39" s="2"/>
      <c r="E39" s="2"/>
      <c r="F39" s="2"/>
      <c r="G39" s="2"/>
      <c r="H39" s="2"/>
      <c r="I39" s="2"/>
      <c r="J39" s="2"/>
      <c r="K39" s="2"/>
      <c r="L39" s="2"/>
      <c r="M39" s="2"/>
    </row>
    <row r="40">
      <c r="A40" s="2" t="s">
        <v>26</v>
      </c>
      <c r="B40" s="11">
        <f>B11*(1-Assumptions!$B15)</f>
        <v>810000</v>
      </c>
      <c r="C40" s="11">
        <f>C11*(1-Assumptions!$B15)</f>
        <v>834462</v>
      </c>
      <c r="D40" s="11">
        <f>D11*(1-Assumptions!$B15)</f>
        <v>859662.7524</v>
      </c>
      <c r="E40" s="11">
        <f>E11*(1-Assumptions!$B15)</f>
        <v>885624.5675</v>
      </c>
      <c r="F40" s="11">
        <f>F11*(1-Assumptions!$B15)</f>
        <v>912370.4295</v>
      </c>
      <c r="G40" s="11">
        <f>G11*(1-Assumptions!$B15)</f>
        <v>939924.0164</v>
      </c>
      <c r="H40" s="11">
        <f>H11*(1-Assumptions!$B15)</f>
        <v>968309.7217</v>
      </c>
      <c r="I40" s="11">
        <f>I11*(1-Assumptions!$B15)</f>
        <v>997552.6753</v>
      </c>
      <c r="J40" s="11">
        <f>J11*(1-Assumptions!$B15)</f>
        <v>1027678.766</v>
      </c>
      <c r="K40" s="11">
        <f>K11*(1-Assumptions!$B15)</f>
        <v>1058714.665</v>
      </c>
      <c r="L40" s="11">
        <f>L11*(1-Assumptions!$B15)</f>
        <v>1090687.848</v>
      </c>
      <c r="M40" s="11">
        <f>M11*(1-Assumptions!$B15)</f>
        <v>1123626.621</v>
      </c>
    </row>
    <row r="41">
      <c r="A41" s="2" t="s">
        <v>27</v>
      </c>
      <c r="B41" s="11">
        <f>B12*(1-Assumptions!$B16)</f>
        <v>1188000</v>
      </c>
      <c r="C41" s="11">
        <f>C12*(1-Assumptions!$B16)</f>
        <v>1223877.6</v>
      </c>
      <c r="D41" s="11">
        <f>D12*(1-Assumptions!$B16)</f>
        <v>1260838.704</v>
      </c>
      <c r="E41" s="11">
        <f>E12*(1-Assumptions!$B16)</f>
        <v>1298916.032</v>
      </c>
      <c r="F41" s="11">
        <f>F12*(1-Assumptions!$B16)</f>
        <v>1338143.297</v>
      </c>
      <c r="G41" s="11">
        <f>G12*(1-Assumptions!$B16)</f>
        <v>1378555.224</v>
      </c>
      <c r="H41" s="11">
        <f>H12*(1-Assumptions!$B16)</f>
        <v>1420187.592</v>
      </c>
      <c r="I41" s="11">
        <f>I12*(1-Assumptions!$B16)</f>
        <v>1463077.257</v>
      </c>
      <c r="J41" s="11">
        <f>J12*(1-Assumptions!$B16)</f>
        <v>1507262.19</v>
      </c>
      <c r="K41" s="11">
        <f>K12*(1-Assumptions!$B16)</f>
        <v>1552781.508</v>
      </c>
      <c r="L41" s="11">
        <f>L12*(1-Assumptions!$B16)</f>
        <v>1599675.51</v>
      </c>
      <c r="M41" s="11">
        <f>M12*(1-Assumptions!$B16)</f>
        <v>1647985.71</v>
      </c>
    </row>
    <row r="42">
      <c r="A42" s="2" t="s">
        <v>28</v>
      </c>
      <c r="B42" s="11">
        <f>B13*(1-Assumptions!$B17)</f>
        <v>1215000</v>
      </c>
      <c r="C42" s="11">
        <f>C13*(1-Assumptions!$B17)</f>
        <v>1251693</v>
      </c>
      <c r="D42" s="11">
        <f>D13*(1-Assumptions!$B17)</f>
        <v>1289494.129</v>
      </c>
      <c r="E42" s="11">
        <f>E13*(1-Assumptions!$B17)</f>
        <v>1328436.851</v>
      </c>
      <c r="F42" s="11">
        <f>F13*(1-Assumptions!$B17)</f>
        <v>1368555.644</v>
      </c>
      <c r="G42" s="11">
        <f>G13*(1-Assumptions!$B17)</f>
        <v>1409886.025</v>
      </c>
      <c r="H42" s="11">
        <f>H13*(1-Assumptions!$B17)</f>
        <v>1452464.583</v>
      </c>
      <c r="I42" s="11">
        <f>I13*(1-Assumptions!$B17)</f>
        <v>1496329.013</v>
      </c>
      <c r="J42" s="11">
        <f>J13*(1-Assumptions!$B17)</f>
        <v>1541518.149</v>
      </c>
      <c r="K42" s="11">
        <f>K13*(1-Assumptions!$B17)</f>
        <v>1588071.997</v>
      </c>
      <c r="L42" s="11">
        <f>L13*(1-Assumptions!$B17)</f>
        <v>1636031.772</v>
      </c>
      <c r="M42" s="11">
        <f>M13*(1-Assumptions!$B17)</f>
        <v>1685439.931</v>
      </c>
    </row>
    <row r="43">
      <c r="A43" s="2" t="s">
        <v>29</v>
      </c>
      <c r="B43" s="11">
        <f>B14*(1-Assumptions!$B18)</f>
        <v>580500</v>
      </c>
      <c r="C43" s="11">
        <f>C14*(1-Assumptions!$B18)</f>
        <v>598031.1</v>
      </c>
      <c r="D43" s="11">
        <f>D14*(1-Assumptions!$B18)</f>
        <v>616091.6392</v>
      </c>
      <c r="E43" s="11">
        <f>E14*(1-Assumptions!$B18)</f>
        <v>634697.6067</v>
      </c>
      <c r="F43" s="11">
        <f>F14*(1-Assumptions!$B18)</f>
        <v>653865.4744</v>
      </c>
      <c r="G43" s="11">
        <f>G14*(1-Assumptions!$B18)</f>
        <v>673612.2118</v>
      </c>
      <c r="H43" s="11">
        <f>H14*(1-Assumptions!$B18)</f>
        <v>693955.3006</v>
      </c>
      <c r="I43" s="11">
        <f>I14*(1-Assumptions!$B18)</f>
        <v>714912.7506</v>
      </c>
      <c r="J43" s="11">
        <f>J14*(1-Assumptions!$B18)</f>
        <v>736503.1157</v>
      </c>
      <c r="K43" s="11">
        <f>K14*(1-Assumptions!$B18)</f>
        <v>758745.5098</v>
      </c>
      <c r="L43" s="11">
        <f>L14*(1-Assumptions!$B18)</f>
        <v>781659.6242</v>
      </c>
      <c r="M43" s="11">
        <f>M14*(1-Assumptions!$B18)</f>
        <v>805265.7449</v>
      </c>
    </row>
    <row r="44">
      <c r="A44" s="2" t="s">
        <v>30</v>
      </c>
      <c r="B44" s="11">
        <f>B15*(1-Assumptions!$B19)</f>
        <v>191250</v>
      </c>
      <c r="C44" s="11">
        <f>C15*(1-Assumptions!$B19)</f>
        <v>197025.75</v>
      </c>
      <c r="D44" s="11">
        <f>D15*(1-Assumptions!$B19)</f>
        <v>202975.9277</v>
      </c>
      <c r="E44" s="11">
        <f>E15*(1-Assumptions!$B19)</f>
        <v>209105.8007</v>
      </c>
      <c r="F44" s="11">
        <f>F15*(1-Assumptions!$B19)</f>
        <v>215420.7958</v>
      </c>
      <c r="G44" s="11">
        <f>G15*(1-Assumptions!$B19)</f>
        <v>221926.5039</v>
      </c>
      <c r="H44" s="11">
        <f>H15*(1-Assumptions!$B19)</f>
        <v>228628.6843</v>
      </c>
      <c r="I44" s="11">
        <f>I15*(1-Assumptions!$B19)</f>
        <v>235533.2706</v>
      </c>
      <c r="J44" s="11">
        <f>J15*(1-Assumptions!$B19)</f>
        <v>242646.3753</v>
      </c>
      <c r="K44" s="11">
        <f>K15*(1-Assumptions!$B19)</f>
        <v>249974.2959</v>
      </c>
      <c r="L44" s="11">
        <f>L15*(1-Assumptions!$B19)</f>
        <v>257523.5196</v>
      </c>
      <c r="M44" s="11">
        <f>M15*(1-Assumptions!$B19)</f>
        <v>265300.7299</v>
      </c>
    </row>
    <row r="45">
      <c r="A45" s="15" t="s">
        <v>56</v>
      </c>
      <c r="B45" s="11">
        <f t="shared" ref="B45:M45" si="2">SUM(B40:B44)</f>
        <v>3984750</v>
      </c>
      <c r="C45" s="11">
        <f t="shared" si="2"/>
        <v>4105089.45</v>
      </c>
      <c r="D45" s="11">
        <f t="shared" si="2"/>
        <v>4229063.151</v>
      </c>
      <c r="E45" s="11">
        <f t="shared" si="2"/>
        <v>4356780.859</v>
      </c>
      <c r="F45" s="11">
        <f t="shared" si="2"/>
        <v>4488355.64</v>
      </c>
      <c r="G45" s="11">
        <f t="shared" si="2"/>
        <v>4623903.981</v>
      </c>
      <c r="H45" s="11">
        <f t="shared" si="2"/>
        <v>4763545.881</v>
      </c>
      <c r="I45" s="11">
        <f t="shared" si="2"/>
        <v>4907404.967</v>
      </c>
      <c r="J45" s="11">
        <f t="shared" si="2"/>
        <v>5055608.597</v>
      </c>
      <c r="K45" s="11">
        <f t="shared" si="2"/>
        <v>5208287.976</v>
      </c>
      <c r="L45" s="11">
        <f t="shared" si="2"/>
        <v>5365578.273</v>
      </c>
      <c r="M45" s="11">
        <f t="shared" si="2"/>
        <v>5527618.737</v>
      </c>
    </row>
    <row r="46">
      <c r="A46" s="2"/>
      <c r="B46" s="2"/>
      <c r="C46" s="2"/>
      <c r="D46" s="2"/>
      <c r="E46" s="2"/>
      <c r="F46" s="2"/>
      <c r="G46" s="2"/>
      <c r="H46" s="2"/>
      <c r="I46" s="2"/>
      <c r="J46" s="2"/>
      <c r="K46" s="2"/>
      <c r="L46" s="2"/>
      <c r="M46" s="2"/>
    </row>
    <row r="47">
      <c r="A47" s="15" t="s">
        <v>54</v>
      </c>
      <c r="B47" s="2"/>
      <c r="C47" s="2"/>
      <c r="D47" s="2"/>
      <c r="E47" s="2"/>
      <c r="F47" s="2"/>
      <c r="G47" s="2"/>
      <c r="H47" s="2"/>
      <c r="I47" s="2"/>
      <c r="J47" s="2"/>
      <c r="K47" s="2"/>
      <c r="L47" s="2"/>
      <c r="M47" s="2"/>
    </row>
    <row r="48">
      <c r="A48" s="2" t="s">
        <v>26</v>
      </c>
      <c r="B48" s="11">
        <f>B18*(1-Assumptions!$C15)</f>
        <v>82800</v>
      </c>
      <c r="C48" s="11">
        <f>C18*(1-Assumptions!$C15)</f>
        <v>86563.26</v>
      </c>
      <c r="D48" s="11">
        <f>D18*(1-Assumptions!$C15)</f>
        <v>90497.56017</v>
      </c>
      <c r="E48" s="11">
        <f>E18*(1-Assumptions!$C15)</f>
        <v>94610.67428</v>
      </c>
      <c r="F48" s="11">
        <f>F18*(1-Assumptions!$C15)</f>
        <v>98910.72942</v>
      </c>
      <c r="G48" s="11">
        <f>G18*(1-Assumptions!$C15)</f>
        <v>103406.2221</v>
      </c>
      <c r="H48" s="11">
        <f>H18*(1-Assumptions!$C15)</f>
        <v>108106.0349</v>
      </c>
      <c r="I48" s="11">
        <f>I18*(1-Assumptions!$C15)</f>
        <v>113019.4542</v>
      </c>
      <c r="J48" s="11">
        <f>J18*(1-Assumptions!$C15)</f>
        <v>118156.1883</v>
      </c>
      <c r="K48" s="11">
        <f>K18*(1-Assumptions!$C15)</f>
        <v>123526.3871</v>
      </c>
      <c r="L48" s="11">
        <f>L18*(1-Assumptions!$C15)</f>
        <v>129140.6614</v>
      </c>
      <c r="M48" s="11">
        <f>M18*(1-Assumptions!$C15)</f>
        <v>135010.1045</v>
      </c>
    </row>
    <row r="49">
      <c r="A49" s="2" t="s">
        <v>27</v>
      </c>
      <c r="B49" s="11">
        <f>B19*(1-Assumptions!$C16)</f>
        <v>81000</v>
      </c>
      <c r="C49" s="11">
        <f>C19*(1-Assumptions!$C16)</f>
        <v>84681.45</v>
      </c>
      <c r="D49" s="11">
        <f>D19*(1-Assumptions!$C16)</f>
        <v>88530.2219</v>
      </c>
      <c r="E49" s="11">
        <f>E19*(1-Assumptions!$C16)</f>
        <v>92553.92049</v>
      </c>
      <c r="F49" s="11">
        <f>F19*(1-Assumptions!$C16)</f>
        <v>96760.49617</v>
      </c>
      <c r="G49" s="11">
        <f>G19*(1-Assumptions!$C16)</f>
        <v>101158.2607</v>
      </c>
      <c r="H49" s="11">
        <f>H19*(1-Assumptions!$C16)</f>
        <v>105755.9037</v>
      </c>
      <c r="I49" s="11">
        <f>I19*(1-Assumptions!$C16)</f>
        <v>110562.5095</v>
      </c>
      <c r="J49" s="11">
        <f>J19*(1-Assumptions!$C16)</f>
        <v>115587.5756</v>
      </c>
      <c r="K49" s="11">
        <f>K19*(1-Assumptions!$C16)</f>
        <v>120841.0309</v>
      </c>
      <c r="L49" s="11">
        <f>L19*(1-Assumptions!$C16)</f>
        <v>126333.2557</v>
      </c>
      <c r="M49" s="11">
        <f>M19*(1-Assumptions!$C16)</f>
        <v>132075.1022</v>
      </c>
    </row>
    <row r="50">
      <c r="A50" s="2" t="s">
        <v>28</v>
      </c>
      <c r="B50" s="11">
        <f>B20*(1-Assumptions!$C17)</f>
        <v>162000</v>
      </c>
      <c r="C50" s="11">
        <f>C20*(1-Assumptions!$C17)</f>
        <v>169362.9</v>
      </c>
      <c r="D50" s="11">
        <f>D20*(1-Assumptions!$C17)</f>
        <v>177060.4438</v>
      </c>
      <c r="E50" s="11">
        <f>E20*(1-Assumptions!$C17)</f>
        <v>185107.841</v>
      </c>
      <c r="F50" s="11">
        <f>F20*(1-Assumptions!$C17)</f>
        <v>193520.9923</v>
      </c>
      <c r="G50" s="11">
        <f>G20*(1-Assumptions!$C17)</f>
        <v>202316.5215</v>
      </c>
      <c r="H50" s="11">
        <f>H20*(1-Assumptions!$C17)</f>
        <v>211511.8074</v>
      </c>
      <c r="I50" s="11">
        <f>I20*(1-Assumptions!$C17)</f>
        <v>221125.019</v>
      </c>
      <c r="J50" s="11">
        <f>J20*(1-Assumptions!$C17)</f>
        <v>231175.1511</v>
      </c>
      <c r="K50" s="11">
        <f>K20*(1-Assumptions!$C17)</f>
        <v>241682.0617</v>
      </c>
      <c r="L50" s="11">
        <f>L20*(1-Assumptions!$C17)</f>
        <v>252666.5114</v>
      </c>
      <c r="M50" s="11">
        <f>M20*(1-Assumptions!$C17)</f>
        <v>264150.2044</v>
      </c>
    </row>
    <row r="51">
      <c r="A51" s="2" t="s">
        <v>29</v>
      </c>
      <c r="B51" s="11">
        <f>B21*(1-Assumptions!$C18)</f>
        <v>79200</v>
      </c>
      <c r="C51" s="11">
        <f>C21*(1-Assumptions!$C18)</f>
        <v>82799.64</v>
      </c>
      <c r="D51" s="11">
        <f>D21*(1-Assumptions!$C18)</f>
        <v>86562.88364</v>
      </c>
      <c r="E51" s="11">
        <f>E21*(1-Assumptions!$C18)</f>
        <v>90497.1667</v>
      </c>
      <c r="F51" s="11">
        <f>F21*(1-Assumptions!$C18)</f>
        <v>94610.26293</v>
      </c>
      <c r="G51" s="11">
        <f>G21*(1-Assumptions!$C18)</f>
        <v>98910.29938</v>
      </c>
      <c r="H51" s="11">
        <f>H21*(1-Assumptions!$C18)</f>
        <v>103405.7725</v>
      </c>
      <c r="I51" s="11">
        <f>I21*(1-Assumptions!$C18)</f>
        <v>108105.5648</v>
      </c>
      <c r="J51" s="11">
        <f>J21*(1-Assumptions!$C18)</f>
        <v>113018.9628</v>
      </c>
      <c r="K51" s="11">
        <f>K21*(1-Assumptions!$C18)</f>
        <v>118155.6746</v>
      </c>
      <c r="L51" s="11">
        <f>L21*(1-Assumptions!$C18)</f>
        <v>123525.85</v>
      </c>
      <c r="M51" s="11">
        <f>M21*(1-Assumptions!$C18)</f>
        <v>129140.0999</v>
      </c>
    </row>
    <row r="52">
      <c r="A52" s="2" t="s">
        <v>30</v>
      </c>
      <c r="B52" s="11">
        <f>B22*(1-Assumptions!$C19)</f>
        <v>382500</v>
      </c>
      <c r="C52" s="11">
        <f>C22*(1-Assumptions!$C19)</f>
        <v>399884.625</v>
      </c>
      <c r="D52" s="11">
        <f>D22*(1-Assumptions!$C19)</f>
        <v>418059.3812</v>
      </c>
      <c r="E52" s="11">
        <f>E22*(1-Assumptions!$C19)</f>
        <v>437060.1801</v>
      </c>
      <c r="F52" s="11">
        <f>F22*(1-Assumptions!$C19)</f>
        <v>456924.5653</v>
      </c>
      <c r="G52" s="11">
        <f>G22*(1-Assumptions!$C19)</f>
        <v>477691.7868</v>
      </c>
      <c r="H52" s="11">
        <f>H22*(1-Assumptions!$C19)</f>
        <v>499402.8785</v>
      </c>
      <c r="I52" s="11">
        <f>I22*(1-Assumptions!$C19)</f>
        <v>522100.7393</v>
      </c>
      <c r="J52" s="11">
        <f>J22*(1-Assumptions!$C19)</f>
        <v>545830.2179</v>
      </c>
      <c r="K52" s="11">
        <f>K22*(1-Assumptions!$C19)</f>
        <v>570638.2013</v>
      </c>
      <c r="L52" s="11">
        <f>L22*(1-Assumptions!$C19)</f>
        <v>596573.7075</v>
      </c>
      <c r="M52" s="11">
        <f>M22*(1-Assumptions!$C19)</f>
        <v>623687.9826</v>
      </c>
    </row>
    <row r="53">
      <c r="A53" s="15" t="s">
        <v>57</v>
      </c>
      <c r="B53" s="11">
        <f t="shared" ref="B53:M53" si="3">SUM(B48:B52)</f>
        <v>787500</v>
      </c>
      <c r="C53" s="11">
        <f t="shared" si="3"/>
        <v>823291.875</v>
      </c>
      <c r="D53" s="11">
        <f t="shared" si="3"/>
        <v>860710.4907</v>
      </c>
      <c r="E53" s="11">
        <f t="shared" si="3"/>
        <v>899829.7825</v>
      </c>
      <c r="F53" s="11">
        <f t="shared" si="3"/>
        <v>940727.0461</v>
      </c>
      <c r="G53" s="11">
        <f t="shared" si="3"/>
        <v>983483.0904</v>
      </c>
      <c r="H53" s="11">
        <f t="shared" si="3"/>
        <v>1028182.397</v>
      </c>
      <c r="I53" s="11">
        <f t="shared" si="3"/>
        <v>1074913.287</v>
      </c>
      <c r="J53" s="11">
        <f t="shared" si="3"/>
        <v>1123768.096</v>
      </c>
      <c r="K53" s="11">
        <f t="shared" si="3"/>
        <v>1174843.356</v>
      </c>
      <c r="L53" s="11">
        <f t="shared" si="3"/>
        <v>1228239.986</v>
      </c>
      <c r="M53" s="11">
        <f t="shared" si="3"/>
        <v>1284063.493</v>
      </c>
    </row>
    <row r="54">
      <c r="A54" s="2"/>
      <c r="B54" s="2"/>
      <c r="C54" s="2"/>
      <c r="D54" s="2"/>
      <c r="E54" s="2"/>
      <c r="F54" s="2"/>
      <c r="G54" s="2"/>
      <c r="H54" s="2"/>
      <c r="I54" s="2"/>
      <c r="J54" s="2"/>
      <c r="K54" s="2"/>
      <c r="L54" s="2"/>
      <c r="M54" s="2"/>
    </row>
    <row r="55">
      <c r="A55" s="15" t="s">
        <v>19</v>
      </c>
      <c r="B55" s="2"/>
      <c r="C55" s="2"/>
      <c r="D55" s="2"/>
      <c r="E55" s="2"/>
      <c r="F55" s="2"/>
      <c r="G55" s="2"/>
      <c r="H55" s="2"/>
      <c r="I55" s="2"/>
      <c r="J55" s="2"/>
      <c r="K55" s="2"/>
      <c r="L55" s="2"/>
      <c r="M55" s="2"/>
    </row>
    <row r="56">
      <c r="A56" s="2" t="s">
        <v>26</v>
      </c>
      <c r="B56" s="11">
        <f>B25*(1-Assumptions!$D15)</f>
        <v>81000</v>
      </c>
      <c r="C56" s="11">
        <f>C25*(1-Assumptions!$D15)</f>
        <v>85082.4</v>
      </c>
      <c r="D56" s="11">
        <f>D25*(1-Assumptions!$D15)</f>
        <v>89370.55296</v>
      </c>
      <c r="E56" s="11">
        <f>E25*(1-Assumptions!$D15)</f>
        <v>93874.82883</v>
      </c>
      <c r="F56" s="11">
        <f>F25*(1-Assumptions!$D15)</f>
        <v>98606.1202</v>
      </c>
      <c r="G56" s="11">
        <f>G25*(1-Assumptions!$D15)</f>
        <v>103575.8687</v>
      </c>
      <c r="H56" s="11">
        <f>H25*(1-Assumptions!$D15)</f>
        <v>108796.0924</v>
      </c>
      <c r="I56" s="11">
        <f>I25*(1-Assumptions!$D15)</f>
        <v>114279.4155</v>
      </c>
      <c r="J56" s="11">
        <f>J25*(1-Assumptions!$D15)</f>
        <v>120039.098</v>
      </c>
      <c r="K56" s="11">
        <f>K25*(1-Assumptions!$D15)</f>
        <v>126089.0686</v>
      </c>
      <c r="L56" s="11">
        <f>L25*(1-Assumptions!$D15)</f>
        <v>132443.9576</v>
      </c>
      <c r="M56" s="11">
        <f>M25*(1-Assumptions!$D15)</f>
        <v>139119.1331</v>
      </c>
    </row>
    <row r="57">
      <c r="A57" s="2" t="s">
        <v>27</v>
      </c>
      <c r="B57" s="11">
        <f>B26*(1-Assumptions!$D16)</f>
        <v>81000</v>
      </c>
      <c r="C57" s="11">
        <f>C26*(1-Assumptions!$D16)</f>
        <v>85082.4</v>
      </c>
      <c r="D57" s="11">
        <f>D26*(1-Assumptions!$D16)</f>
        <v>89370.55296</v>
      </c>
      <c r="E57" s="11">
        <f>E26*(1-Assumptions!$D16)</f>
        <v>93874.82883</v>
      </c>
      <c r="F57" s="11">
        <f>F26*(1-Assumptions!$D16)</f>
        <v>98606.1202</v>
      </c>
      <c r="G57" s="11">
        <f>G26*(1-Assumptions!$D16)</f>
        <v>103575.8687</v>
      </c>
      <c r="H57" s="11">
        <f>H26*(1-Assumptions!$D16)</f>
        <v>108796.0924</v>
      </c>
      <c r="I57" s="11">
        <f>I26*(1-Assumptions!$D16)</f>
        <v>114279.4155</v>
      </c>
      <c r="J57" s="11">
        <f>J26*(1-Assumptions!$D16)</f>
        <v>120039.098</v>
      </c>
      <c r="K57" s="11">
        <f>K26*(1-Assumptions!$D16)</f>
        <v>126089.0686</v>
      </c>
      <c r="L57" s="11">
        <f>L26*(1-Assumptions!$D16)</f>
        <v>132443.9576</v>
      </c>
      <c r="M57" s="11">
        <f>M26*(1-Assumptions!$D16)</f>
        <v>139119.1331</v>
      </c>
    </row>
    <row r="58">
      <c r="A58" s="2" t="s">
        <v>28</v>
      </c>
      <c r="B58" s="11">
        <f>B27*(1-Assumptions!$D17)</f>
        <v>0</v>
      </c>
      <c r="C58" s="11">
        <f>C27*(1-Assumptions!$D17)</f>
        <v>0</v>
      </c>
      <c r="D58" s="11">
        <f>D27*(1-Assumptions!$D17)</f>
        <v>0</v>
      </c>
      <c r="E58" s="11">
        <f>E27*(1-Assumptions!$D17)</f>
        <v>0</v>
      </c>
      <c r="F58" s="11">
        <f>F27*(1-Assumptions!$D17)</f>
        <v>0</v>
      </c>
      <c r="G58" s="11">
        <f>G27*(1-Assumptions!$D17)</f>
        <v>0</v>
      </c>
      <c r="H58" s="11">
        <f>H27*(1-Assumptions!$D17)</f>
        <v>0</v>
      </c>
      <c r="I58" s="11">
        <f>I27*(1-Assumptions!$D17)</f>
        <v>0</v>
      </c>
      <c r="J58" s="11">
        <f>J27*(1-Assumptions!$D17)</f>
        <v>0</v>
      </c>
      <c r="K58" s="11">
        <f>K27*(1-Assumptions!$D17)</f>
        <v>0</v>
      </c>
      <c r="L58" s="11">
        <f>L27*(1-Assumptions!$D17)</f>
        <v>0</v>
      </c>
      <c r="M58" s="11">
        <f>M27*(1-Assumptions!$D17)</f>
        <v>0</v>
      </c>
    </row>
    <row r="59">
      <c r="A59" s="2" t="s">
        <v>29</v>
      </c>
      <c r="B59" s="11">
        <f>B28*(1-Assumptions!$D18)</f>
        <v>0</v>
      </c>
      <c r="C59" s="11">
        <f>C28*(1-Assumptions!$D18)</f>
        <v>0</v>
      </c>
      <c r="D59" s="11">
        <f>D28*(1-Assumptions!$D18)</f>
        <v>0</v>
      </c>
      <c r="E59" s="11">
        <f>E28*(1-Assumptions!$D18)</f>
        <v>0</v>
      </c>
      <c r="F59" s="11">
        <f>F28*(1-Assumptions!$D18)</f>
        <v>0</v>
      </c>
      <c r="G59" s="11">
        <f>G28*(1-Assumptions!$D18)</f>
        <v>0</v>
      </c>
      <c r="H59" s="11">
        <f>H28*(1-Assumptions!$D18)</f>
        <v>0</v>
      </c>
      <c r="I59" s="11">
        <f>I28*(1-Assumptions!$D18)</f>
        <v>0</v>
      </c>
      <c r="J59" s="11">
        <f>J28*(1-Assumptions!$D18)</f>
        <v>0</v>
      </c>
      <c r="K59" s="11">
        <f>K28*(1-Assumptions!$D18)</f>
        <v>0</v>
      </c>
      <c r="L59" s="11">
        <f>L28*(1-Assumptions!$D18)</f>
        <v>0</v>
      </c>
      <c r="M59" s="11">
        <f>M28*(1-Assumptions!$D18)</f>
        <v>0</v>
      </c>
    </row>
    <row r="60">
      <c r="A60" s="2" t="s">
        <v>30</v>
      </c>
      <c r="B60" s="11">
        <f>B29*(1-Assumptions!$D19)</f>
        <v>102000</v>
      </c>
      <c r="C60" s="11">
        <f>C29*(1-Assumptions!$D19)</f>
        <v>107140.8</v>
      </c>
      <c r="D60" s="11">
        <f>D29*(1-Assumptions!$D19)</f>
        <v>112540.6963</v>
      </c>
      <c r="E60" s="11">
        <f>E29*(1-Assumptions!$D19)</f>
        <v>118212.7474</v>
      </c>
      <c r="F60" s="11">
        <f>F29*(1-Assumptions!$D19)</f>
        <v>124170.6699</v>
      </c>
      <c r="G60" s="11">
        <f>G29*(1-Assumptions!$D19)</f>
        <v>130428.8716</v>
      </c>
      <c r="H60" s="11">
        <f>H29*(1-Assumptions!$D19)</f>
        <v>137002.4868</v>
      </c>
      <c r="I60" s="11">
        <f>I29*(1-Assumptions!$D19)</f>
        <v>143907.4121</v>
      </c>
      <c r="J60" s="11">
        <f>J29*(1-Assumptions!$D19)</f>
        <v>151160.3457</v>
      </c>
      <c r="K60" s="11">
        <f>K29*(1-Assumptions!$D19)</f>
        <v>158778.8271</v>
      </c>
      <c r="L60" s="11">
        <f>L29*(1-Assumptions!$D19)</f>
        <v>166781.28</v>
      </c>
      <c r="M60" s="11">
        <f>M29*(1-Assumptions!$D19)</f>
        <v>175187.0565</v>
      </c>
    </row>
    <row r="61">
      <c r="A61" s="15" t="s">
        <v>58</v>
      </c>
      <c r="B61" s="11">
        <f t="shared" ref="B61:M61" si="4">SUM(B56:B60)</f>
        <v>264000</v>
      </c>
      <c r="C61" s="11">
        <f t="shared" si="4"/>
        <v>277305.6</v>
      </c>
      <c r="D61" s="11">
        <f t="shared" si="4"/>
        <v>291281.8022</v>
      </c>
      <c r="E61" s="11">
        <f t="shared" si="4"/>
        <v>305962.4051</v>
      </c>
      <c r="F61" s="11">
        <f t="shared" si="4"/>
        <v>321382.9103</v>
      </c>
      <c r="G61" s="11">
        <f t="shared" si="4"/>
        <v>337580.609</v>
      </c>
      <c r="H61" s="11">
        <f t="shared" si="4"/>
        <v>354594.6717</v>
      </c>
      <c r="I61" s="11">
        <f t="shared" si="4"/>
        <v>372466.2431</v>
      </c>
      <c r="J61" s="11">
        <f t="shared" si="4"/>
        <v>391238.5418</v>
      </c>
      <c r="K61" s="11">
        <f t="shared" si="4"/>
        <v>410956.9643</v>
      </c>
      <c r="L61" s="11">
        <f t="shared" si="4"/>
        <v>431669.1953</v>
      </c>
      <c r="M61" s="11">
        <f t="shared" si="4"/>
        <v>453425.3227</v>
      </c>
    </row>
    <row r="62">
      <c r="A62" s="2"/>
      <c r="B62" s="2"/>
      <c r="C62" s="2"/>
      <c r="D62" s="2"/>
      <c r="E62" s="2"/>
      <c r="F62" s="2"/>
      <c r="G62" s="2"/>
      <c r="H62" s="2"/>
      <c r="I62" s="2"/>
      <c r="J62" s="2"/>
      <c r="K62" s="2"/>
      <c r="L62" s="2"/>
      <c r="M62" s="2"/>
    </row>
    <row r="63">
      <c r="A63" s="15" t="s">
        <v>20</v>
      </c>
      <c r="B63" s="2"/>
      <c r="C63" s="2"/>
      <c r="D63" s="2"/>
      <c r="E63" s="2"/>
      <c r="F63" s="2"/>
      <c r="G63" s="2"/>
      <c r="H63" s="2"/>
      <c r="I63" s="2"/>
      <c r="J63" s="2"/>
      <c r="K63" s="2"/>
      <c r="L63" s="2"/>
      <c r="M63" s="2"/>
    </row>
    <row r="64">
      <c r="A64" s="2" t="s">
        <v>26</v>
      </c>
      <c r="B64" s="11">
        <f>B32*(1-Assumptions!$E15)</f>
        <v>0</v>
      </c>
      <c r="C64" s="11">
        <f>C32*(1-Assumptions!$E15)</f>
        <v>0</v>
      </c>
      <c r="D64" s="11">
        <f>D32*(1-Assumptions!$E15)</f>
        <v>0</v>
      </c>
      <c r="E64" s="11">
        <f>E32*(1-Assumptions!$E15)</f>
        <v>0</v>
      </c>
      <c r="F64" s="11">
        <f>F32*(1-Assumptions!$E15)</f>
        <v>0</v>
      </c>
      <c r="G64" s="11">
        <f>G32*(1-Assumptions!$E15)</f>
        <v>0</v>
      </c>
      <c r="H64" s="11">
        <f>H32*(1-Assumptions!$E15)</f>
        <v>0</v>
      </c>
      <c r="I64" s="11">
        <f>I32*(1-Assumptions!$E15)</f>
        <v>0</v>
      </c>
      <c r="J64" s="11">
        <f>J32*(1-Assumptions!$E15)</f>
        <v>0</v>
      </c>
      <c r="K64" s="11">
        <f>K32*(1-Assumptions!$E15)</f>
        <v>0</v>
      </c>
      <c r="L64" s="11">
        <f>L32*(1-Assumptions!$E15)</f>
        <v>0</v>
      </c>
      <c r="M64" s="11">
        <f>M32*(1-Assumptions!$E15)</f>
        <v>0</v>
      </c>
    </row>
    <row r="65">
      <c r="A65" s="2" t="s">
        <v>27</v>
      </c>
      <c r="B65" s="11">
        <f>B33*(1-Assumptions!$E16)</f>
        <v>5148</v>
      </c>
      <c r="C65" s="11">
        <f>C33*(1-Assumptions!$E16)</f>
        <v>5407.4592</v>
      </c>
      <c r="D65" s="11">
        <f>D33*(1-Assumptions!$E16)</f>
        <v>5679.995144</v>
      </c>
      <c r="E65" s="11">
        <f>E33*(1-Assumptions!$E16)</f>
        <v>5966.266899</v>
      </c>
      <c r="F65" s="11">
        <f>F33*(1-Assumptions!$E16)</f>
        <v>6266.966751</v>
      </c>
      <c r="G65" s="11">
        <f>G33*(1-Assumptions!$E16)</f>
        <v>6582.821875</v>
      </c>
      <c r="H65" s="11">
        <f>H33*(1-Assumptions!$E16)</f>
        <v>6914.596097</v>
      </c>
      <c r="I65" s="11">
        <f>I33*(1-Assumptions!$E16)</f>
        <v>7263.091741</v>
      </c>
      <c r="J65" s="11">
        <f>J33*(1-Assumptions!$E16)</f>
        <v>7629.151564</v>
      </c>
      <c r="K65" s="11">
        <f>K33*(1-Assumptions!$E16)</f>
        <v>8013.660803</v>
      </c>
      <c r="L65" s="11">
        <f>L33*(1-Assumptions!$E16)</f>
        <v>8417.549308</v>
      </c>
      <c r="M65" s="11">
        <f>M33*(1-Assumptions!$E16)</f>
        <v>8841.793793</v>
      </c>
    </row>
    <row r="66">
      <c r="A66" s="2" t="s">
        <v>28</v>
      </c>
      <c r="B66" s="11">
        <f>B34*(1-Assumptions!$E17)</f>
        <v>5148</v>
      </c>
      <c r="C66" s="11">
        <f>C34*(1-Assumptions!$E17)</f>
        <v>5407.4592</v>
      </c>
      <c r="D66" s="11">
        <f>D34*(1-Assumptions!$E17)</f>
        <v>5679.995144</v>
      </c>
      <c r="E66" s="11">
        <f>E34*(1-Assumptions!$E17)</f>
        <v>5966.266899</v>
      </c>
      <c r="F66" s="11">
        <f>F34*(1-Assumptions!$E17)</f>
        <v>6266.966751</v>
      </c>
      <c r="G66" s="11">
        <f>G34*(1-Assumptions!$E17)</f>
        <v>6582.821875</v>
      </c>
      <c r="H66" s="11">
        <f>H34*(1-Assumptions!$E17)</f>
        <v>6914.596097</v>
      </c>
      <c r="I66" s="11">
        <f>I34*(1-Assumptions!$E17)</f>
        <v>7263.091741</v>
      </c>
      <c r="J66" s="11">
        <f>J34*(1-Assumptions!$E17)</f>
        <v>7629.151564</v>
      </c>
      <c r="K66" s="11">
        <f>K34*(1-Assumptions!$E17)</f>
        <v>8013.660803</v>
      </c>
      <c r="L66" s="11">
        <f>L34*(1-Assumptions!$E17)</f>
        <v>8417.549308</v>
      </c>
      <c r="M66" s="11">
        <f>M34*(1-Assumptions!$E17)</f>
        <v>8841.793793</v>
      </c>
    </row>
    <row r="67">
      <c r="A67" s="2" t="s">
        <v>29</v>
      </c>
      <c r="B67" s="11">
        <f>B35*(1-Assumptions!$E18)</f>
        <v>0</v>
      </c>
      <c r="C67" s="11">
        <f>C35*(1-Assumptions!$E18)</f>
        <v>0</v>
      </c>
      <c r="D67" s="11">
        <f>D35*(1-Assumptions!$E18)</f>
        <v>0</v>
      </c>
      <c r="E67" s="11">
        <f>E35*(1-Assumptions!$E18)</f>
        <v>0</v>
      </c>
      <c r="F67" s="11">
        <f>F35*(1-Assumptions!$E18)</f>
        <v>0</v>
      </c>
      <c r="G67" s="11">
        <f>G35*(1-Assumptions!$E18)</f>
        <v>0</v>
      </c>
      <c r="H67" s="11">
        <f>H35*(1-Assumptions!$E18)</f>
        <v>0</v>
      </c>
      <c r="I67" s="11">
        <f>I35*(1-Assumptions!$E18)</f>
        <v>0</v>
      </c>
      <c r="J67" s="11">
        <f>J35*(1-Assumptions!$E18)</f>
        <v>0</v>
      </c>
      <c r="K67" s="11">
        <f>K35*(1-Assumptions!$E18)</f>
        <v>0</v>
      </c>
      <c r="L67" s="11">
        <f>L35*(1-Assumptions!$E18)</f>
        <v>0</v>
      </c>
      <c r="M67" s="11">
        <f>M35*(1-Assumptions!$E18)</f>
        <v>0</v>
      </c>
    </row>
    <row r="68">
      <c r="A68" s="2" t="s">
        <v>30</v>
      </c>
      <c r="B68" s="11">
        <f>B36*(1-Assumptions!$E19)</f>
        <v>6708</v>
      </c>
      <c r="C68" s="11">
        <f>C36*(1-Assumptions!$E19)</f>
        <v>7046.0832</v>
      </c>
      <c r="D68" s="11">
        <f>D36*(1-Assumptions!$E19)</f>
        <v>7401.205793</v>
      </c>
      <c r="E68" s="11">
        <f>E36*(1-Assumptions!$E19)</f>
        <v>7774.226565</v>
      </c>
      <c r="F68" s="11">
        <f>F36*(1-Assumptions!$E19)</f>
        <v>8166.047584</v>
      </c>
      <c r="G68" s="11">
        <f>G36*(1-Assumptions!$E19)</f>
        <v>8577.616382</v>
      </c>
      <c r="H68" s="11">
        <f>H36*(1-Assumptions!$E19)</f>
        <v>9009.928248</v>
      </c>
      <c r="I68" s="11">
        <f>I36*(1-Assumptions!$E19)</f>
        <v>9464.028632</v>
      </c>
      <c r="J68" s="11">
        <f>J36*(1-Assumptions!$E19)</f>
        <v>9941.015675</v>
      </c>
      <c r="K68" s="11">
        <f>K36*(1-Assumptions!$E19)</f>
        <v>10442.04286</v>
      </c>
      <c r="L68" s="11">
        <f>L36*(1-Assumptions!$E19)</f>
        <v>10968.32183</v>
      </c>
      <c r="M68" s="11">
        <f>M36*(1-Assumptions!$E19)</f>
        <v>11521.12525</v>
      </c>
    </row>
    <row r="69">
      <c r="A69" s="15" t="s">
        <v>59</v>
      </c>
      <c r="B69" s="11">
        <f t="shared" ref="B69:M69" si="5">SUM(B64:B68)</f>
        <v>17004</v>
      </c>
      <c r="C69" s="11">
        <f t="shared" si="5"/>
        <v>17861.0016</v>
      </c>
      <c r="D69" s="11">
        <f t="shared" si="5"/>
        <v>18761.19608</v>
      </c>
      <c r="E69" s="11">
        <f t="shared" si="5"/>
        <v>19706.76036</v>
      </c>
      <c r="F69" s="11">
        <f t="shared" si="5"/>
        <v>20699.98109</v>
      </c>
      <c r="G69" s="11">
        <f t="shared" si="5"/>
        <v>21743.26013</v>
      </c>
      <c r="H69" s="11">
        <f t="shared" si="5"/>
        <v>22839.12044</v>
      </c>
      <c r="I69" s="11">
        <f t="shared" si="5"/>
        <v>23990.21211</v>
      </c>
      <c r="J69" s="11">
        <f t="shared" si="5"/>
        <v>25199.3188</v>
      </c>
      <c r="K69" s="11">
        <f t="shared" si="5"/>
        <v>26469.36447</v>
      </c>
      <c r="L69" s="11">
        <f t="shared" si="5"/>
        <v>27803.42044</v>
      </c>
      <c r="M69" s="11">
        <f t="shared" si="5"/>
        <v>29204.71283</v>
      </c>
    </row>
    <row r="70">
      <c r="A70" s="2"/>
      <c r="B70" s="2"/>
      <c r="C70" s="2"/>
      <c r="D70" s="2"/>
      <c r="E70" s="2"/>
      <c r="F70" s="2"/>
      <c r="G70" s="2"/>
      <c r="H70" s="2"/>
      <c r="I70" s="2"/>
      <c r="J70" s="2"/>
      <c r="K70" s="2"/>
      <c r="L70" s="2"/>
      <c r="M70" s="2"/>
    </row>
    <row r="71">
      <c r="A71" s="15" t="s">
        <v>60</v>
      </c>
      <c r="B71" s="11">
        <f t="shared" ref="B71:M71" si="6">B45+B53+B61+B69</f>
        <v>5053254</v>
      </c>
      <c r="C71" s="11">
        <f t="shared" si="6"/>
        <v>5223547.927</v>
      </c>
      <c r="D71" s="11">
        <f t="shared" si="6"/>
        <v>5399816.64</v>
      </c>
      <c r="E71" s="11">
        <f t="shared" si="6"/>
        <v>5582279.807</v>
      </c>
      <c r="F71" s="11">
        <f t="shared" si="6"/>
        <v>5771165.578</v>
      </c>
      <c r="G71" s="11">
        <f t="shared" si="6"/>
        <v>5966710.94</v>
      </c>
      <c r="H71" s="11">
        <f t="shared" si="6"/>
        <v>6169162.07</v>
      </c>
      <c r="I71" s="11">
        <f t="shared" si="6"/>
        <v>6378774.709</v>
      </c>
      <c r="J71" s="11">
        <f t="shared" si="6"/>
        <v>6595814.553</v>
      </c>
      <c r="K71" s="11">
        <f t="shared" si="6"/>
        <v>6820557.661</v>
      </c>
      <c r="L71" s="11">
        <f t="shared" si="6"/>
        <v>7053290.875</v>
      </c>
      <c r="M71" s="11">
        <f t="shared" si="6"/>
        <v>7294312.266</v>
      </c>
    </row>
    <row r="72">
      <c r="A72" s="2"/>
      <c r="B72" s="2"/>
      <c r="C72" s="2"/>
      <c r="D72" s="2"/>
      <c r="E72" s="2"/>
      <c r="F72" s="2"/>
      <c r="G72" s="2"/>
      <c r="H72" s="2"/>
      <c r="I72" s="2"/>
      <c r="J72" s="2"/>
      <c r="K72" s="2"/>
      <c r="L72" s="2"/>
      <c r="M72" s="2"/>
    </row>
    <row r="73">
      <c r="A73" s="15" t="s">
        <v>61</v>
      </c>
      <c r="B73" s="2"/>
      <c r="C73" s="2"/>
      <c r="D73" s="2"/>
      <c r="E73" s="2"/>
      <c r="F73" s="2"/>
      <c r="G73" s="2"/>
      <c r="H73" s="2"/>
      <c r="I73" s="2"/>
      <c r="J73" s="2"/>
      <c r="K73" s="2"/>
      <c r="L73" s="2"/>
      <c r="M73" s="2"/>
    </row>
    <row r="74">
      <c r="A74" s="2" t="s">
        <v>34</v>
      </c>
      <c r="B74" s="11">
        <f>Assumptions!$B22</f>
        <v>100000</v>
      </c>
      <c r="C74" s="11">
        <f>Assumptions!$B22</f>
        <v>100000</v>
      </c>
      <c r="D74" s="11">
        <f>Assumptions!$B22</f>
        <v>100000</v>
      </c>
      <c r="E74" s="11">
        <f>Assumptions!$B22</f>
        <v>100000</v>
      </c>
      <c r="F74" s="11">
        <f>Assumptions!$B22</f>
        <v>100000</v>
      </c>
      <c r="G74" s="11">
        <f>Assumptions!$B22</f>
        <v>100000</v>
      </c>
      <c r="H74" s="11">
        <f>Assumptions!$B22</f>
        <v>100000</v>
      </c>
      <c r="I74" s="11">
        <f>Assumptions!$B22</f>
        <v>100000</v>
      </c>
      <c r="J74" s="11">
        <f>Assumptions!$B22</f>
        <v>100000</v>
      </c>
      <c r="K74" s="11">
        <f>Assumptions!$B22</f>
        <v>100000</v>
      </c>
      <c r="L74" s="11">
        <f>Assumptions!$B22</f>
        <v>100000</v>
      </c>
      <c r="M74" s="11">
        <f>Assumptions!$B22</f>
        <v>100000</v>
      </c>
    </row>
    <row r="75">
      <c r="A75" s="2" t="s">
        <v>35</v>
      </c>
      <c r="B75" s="11">
        <f>Assumptions!$B23</f>
        <v>23000</v>
      </c>
      <c r="C75" s="11">
        <f>Assumptions!$B23</f>
        <v>23000</v>
      </c>
      <c r="D75" s="11">
        <f>Assumptions!$B23</f>
        <v>23000</v>
      </c>
      <c r="E75" s="11">
        <f>Assumptions!$B23</f>
        <v>23000</v>
      </c>
      <c r="F75" s="11">
        <f>Assumptions!$B23</f>
        <v>23000</v>
      </c>
      <c r="G75" s="11">
        <f>Assumptions!$B23</f>
        <v>23000</v>
      </c>
      <c r="H75" s="11">
        <f>Assumptions!$B23</f>
        <v>23000</v>
      </c>
      <c r="I75" s="11">
        <f>Assumptions!$B23</f>
        <v>23000</v>
      </c>
      <c r="J75" s="11">
        <f>Assumptions!$B23</f>
        <v>23000</v>
      </c>
      <c r="K75" s="11">
        <f>Assumptions!$B23</f>
        <v>23000</v>
      </c>
      <c r="L75" s="11">
        <f>Assumptions!$B23</f>
        <v>23000</v>
      </c>
      <c r="M75" s="11">
        <f>Assumptions!$B23</f>
        <v>23000</v>
      </c>
    </row>
    <row r="76">
      <c r="A76" s="2" t="s">
        <v>36</v>
      </c>
      <c r="B76" s="11">
        <f>Assumptions!$B24</f>
        <v>220000</v>
      </c>
      <c r="C76" s="11">
        <f>Assumptions!$B24</f>
        <v>220000</v>
      </c>
      <c r="D76" s="11">
        <f>Assumptions!$B24</f>
        <v>220000</v>
      </c>
      <c r="E76" s="11">
        <f>Assumptions!$B24</f>
        <v>220000</v>
      </c>
      <c r="F76" s="11">
        <f>Assumptions!$B24</f>
        <v>220000</v>
      </c>
      <c r="G76" s="11">
        <f>Assumptions!$B24</f>
        <v>220000</v>
      </c>
      <c r="H76" s="11">
        <f>Assumptions!$B24</f>
        <v>220000</v>
      </c>
      <c r="I76" s="11">
        <f>Assumptions!$B24</f>
        <v>220000</v>
      </c>
      <c r="J76" s="11">
        <f>Assumptions!$B24</f>
        <v>220000</v>
      </c>
      <c r="K76" s="11">
        <f>Assumptions!$B24</f>
        <v>220000</v>
      </c>
      <c r="L76" s="11">
        <f>Assumptions!$B24</f>
        <v>220000</v>
      </c>
      <c r="M76" s="11">
        <f>Assumptions!$B24</f>
        <v>220000</v>
      </c>
    </row>
    <row r="77">
      <c r="A77" s="2"/>
      <c r="B77" s="2"/>
      <c r="C77" s="2"/>
      <c r="D77" s="2"/>
      <c r="E77" s="2"/>
      <c r="F77" s="2"/>
      <c r="G77" s="2"/>
      <c r="H77" s="2"/>
      <c r="I77" s="2"/>
      <c r="J77" s="2"/>
      <c r="K77" s="2"/>
      <c r="L77" s="2"/>
      <c r="M77" s="2"/>
    </row>
    <row r="78">
      <c r="A78" s="15" t="s">
        <v>62</v>
      </c>
      <c r="B78" s="11">
        <f t="shared" ref="B78:M78" si="7">B71+B74+B75+B76</f>
        <v>5396254</v>
      </c>
      <c r="C78" s="11">
        <f t="shared" si="7"/>
        <v>5566547.927</v>
      </c>
      <c r="D78" s="11">
        <f t="shared" si="7"/>
        <v>5742816.64</v>
      </c>
      <c r="E78" s="11">
        <f t="shared" si="7"/>
        <v>5925279.807</v>
      </c>
      <c r="F78" s="11">
        <f t="shared" si="7"/>
        <v>6114165.578</v>
      </c>
      <c r="G78" s="11">
        <f t="shared" si="7"/>
        <v>6309710.94</v>
      </c>
      <c r="H78" s="11">
        <f t="shared" si="7"/>
        <v>6512162.07</v>
      </c>
      <c r="I78" s="11">
        <f t="shared" si="7"/>
        <v>6721774.709</v>
      </c>
      <c r="J78" s="11">
        <f t="shared" si="7"/>
        <v>6938814.553</v>
      </c>
      <c r="K78" s="11">
        <f t="shared" si="7"/>
        <v>7163557.661</v>
      </c>
      <c r="L78" s="11">
        <f t="shared" si="7"/>
        <v>7396290.875</v>
      </c>
      <c r="M78" s="11">
        <f t="shared" si="7"/>
        <v>7637312.266</v>
      </c>
    </row>
    <row r="79">
      <c r="A79" s="2"/>
      <c r="B79" s="2"/>
      <c r="C79" s="2"/>
      <c r="D79" s="2"/>
      <c r="E79" s="2"/>
      <c r="F79" s="2"/>
      <c r="G79" s="2"/>
      <c r="H79" s="2"/>
      <c r="I79" s="2"/>
      <c r="J79" s="2"/>
      <c r="K79" s="2"/>
      <c r="L79" s="2"/>
      <c r="M79" s="2"/>
    </row>
    <row r="80">
      <c r="A80" s="15" t="s">
        <v>63</v>
      </c>
      <c r="B80" s="11">
        <f t="shared" ref="B80:M80" si="8">B7-B78</f>
        <v>323246</v>
      </c>
      <c r="C80" s="11">
        <f t="shared" si="8"/>
        <v>345859.8734</v>
      </c>
      <c r="D80" s="11">
        <f t="shared" si="8"/>
        <v>369273.8529</v>
      </c>
      <c r="E80" s="11">
        <f t="shared" si="8"/>
        <v>393517.6211</v>
      </c>
      <c r="F80" s="11">
        <f t="shared" si="8"/>
        <v>418622.0173</v>
      </c>
      <c r="G80" s="11">
        <f t="shared" si="8"/>
        <v>444619.0854</v>
      </c>
      <c r="H80" s="11">
        <f t="shared" si="8"/>
        <v>471542.1228</v>
      </c>
      <c r="I80" s="11">
        <f t="shared" si="8"/>
        <v>499425.732</v>
      </c>
      <c r="J80" s="11">
        <f t="shared" si="8"/>
        <v>528305.874</v>
      </c>
      <c r="K80" s="11">
        <f t="shared" si="8"/>
        <v>558219.9242</v>
      </c>
      <c r="L80" s="11">
        <f t="shared" si="8"/>
        <v>589206.7311</v>
      </c>
      <c r="M80" s="11">
        <f t="shared" si="8"/>
        <v>621306.6763</v>
      </c>
    </row>
    <row r="81">
      <c r="A81" s="2"/>
      <c r="B81" s="2"/>
      <c r="C81" s="2"/>
      <c r="D81" s="2"/>
      <c r="E81" s="2"/>
      <c r="F81" s="2"/>
      <c r="G81" s="2"/>
      <c r="H81" s="2"/>
      <c r="I81" s="2"/>
      <c r="J81" s="2"/>
      <c r="K81" s="2"/>
      <c r="L81" s="2"/>
      <c r="M81" s="2"/>
    </row>
    <row r="82">
      <c r="A82" s="2"/>
      <c r="B82" s="2"/>
      <c r="C82" s="2"/>
      <c r="D82" s="2"/>
      <c r="E82" s="2"/>
      <c r="F82" s="2"/>
      <c r="G82" s="2"/>
      <c r="H82" s="2"/>
      <c r="I82" s="2"/>
      <c r="J82" s="2"/>
      <c r="K82" s="2"/>
      <c r="L82" s="2"/>
      <c r="M82" s="2"/>
    </row>
    <row r="83">
      <c r="A83" s="2"/>
      <c r="B83" s="2"/>
      <c r="C83" s="2"/>
      <c r="D83" s="2"/>
      <c r="E83" s="2"/>
      <c r="F83" s="2"/>
      <c r="G83" s="2"/>
      <c r="H83" s="2"/>
      <c r="I83" s="2"/>
      <c r="J83" s="2"/>
      <c r="K83" s="2"/>
      <c r="L83" s="2"/>
      <c r="M83" s="2"/>
    </row>
    <row r="84">
      <c r="A84" s="2"/>
      <c r="B84" s="2"/>
      <c r="C84" s="2"/>
      <c r="D84" s="2"/>
      <c r="E84" s="2"/>
      <c r="F84" s="2"/>
      <c r="G84" s="2"/>
      <c r="H84" s="2"/>
      <c r="I84" s="2"/>
      <c r="J84" s="2"/>
      <c r="K84" s="2"/>
      <c r="L84" s="2"/>
      <c r="M84"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3" t="s">
        <v>37</v>
      </c>
      <c r="C1" s="13" t="s">
        <v>38</v>
      </c>
      <c r="D1" s="13" t="s">
        <v>39</v>
      </c>
      <c r="E1" s="13" t="s">
        <v>40</v>
      </c>
      <c r="F1" s="13" t="s">
        <v>41</v>
      </c>
      <c r="G1" s="13" t="s">
        <v>42</v>
      </c>
      <c r="H1" s="13" t="s">
        <v>43</v>
      </c>
      <c r="I1" s="13" t="s">
        <v>44</v>
      </c>
      <c r="J1" s="13" t="s">
        <v>45</v>
      </c>
      <c r="K1" s="13" t="s">
        <v>46</v>
      </c>
      <c r="L1" s="13" t="s">
        <v>47</v>
      </c>
      <c r="M1" s="13" t="s">
        <v>48</v>
      </c>
    </row>
    <row r="2">
      <c r="A2" s="16" t="s">
        <v>64</v>
      </c>
      <c r="B2" s="2"/>
      <c r="C2" s="2"/>
      <c r="D2" s="2"/>
      <c r="E2" s="2"/>
      <c r="F2" s="2"/>
      <c r="G2" s="2"/>
      <c r="H2" s="2"/>
      <c r="I2" s="2"/>
      <c r="J2" s="2"/>
      <c r="K2" s="2"/>
      <c r="L2" s="2"/>
      <c r="M2" s="2"/>
    </row>
    <row r="3">
      <c r="A3" s="2" t="s">
        <v>50</v>
      </c>
      <c r="B3" s="11">
        <f>'Sales and Costs'!B45</f>
        <v>3984750</v>
      </c>
      <c r="C3" s="11">
        <f>'Sales and Costs'!C45</f>
        <v>4105089.45</v>
      </c>
      <c r="D3" s="11">
        <f>'Sales and Costs'!D45</f>
        <v>4229063.151</v>
      </c>
      <c r="E3" s="11">
        <f>'Sales and Costs'!E45</f>
        <v>4356780.859</v>
      </c>
      <c r="F3" s="11">
        <f>'Sales and Costs'!F45</f>
        <v>4488355.64</v>
      </c>
      <c r="G3" s="11">
        <f>'Sales and Costs'!G45</f>
        <v>4623903.981</v>
      </c>
      <c r="H3" s="11">
        <f>'Sales and Costs'!H45</f>
        <v>4763545.881</v>
      </c>
      <c r="I3" s="11">
        <f>'Sales and Costs'!I45</f>
        <v>4907404.967</v>
      </c>
      <c r="J3" s="11">
        <f>'Sales and Costs'!J45</f>
        <v>5055608.597</v>
      </c>
      <c r="K3" s="11">
        <f>'Sales and Costs'!K45</f>
        <v>5208287.976</v>
      </c>
      <c r="L3" s="11">
        <f>'Sales and Costs'!L45</f>
        <v>5365578.273</v>
      </c>
      <c r="M3" s="11">
        <f>'Sales and Costs'!M45</f>
        <v>5527618.737</v>
      </c>
    </row>
    <row r="4">
      <c r="A4" s="2" t="s">
        <v>54</v>
      </c>
      <c r="B4" s="11">
        <f>'Sales and Costs'!B53</f>
        <v>787500</v>
      </c>
      <c r="C4" s="11">
        <f>'Sales and Costs'!C53</f>
        <v>823291.875</v>
      </c>
      <c r="D4" s="11">
        <f>'Sales and Costs'!D53</f>
        <v>860710.4907</v>
      </c>
      <c r="E4" s="11">
        <f>'Sales and Costs'!E53</f>
        <v>899829.7825</v>
      </c>
      <c r="F4" s="11">
        <f>'Sales and Costs'!F53</f>
        <v>940727.0461</v>
      </c>
      <c r="G4" s="11">
        <f>'Sales and Costs'!G53</f>
        <v>983483.0904</v>
      </c>
      <c r="H4" s="11">
        <f>'Sales and Costs'!H53</f>
        <v>1028182.397</v>
      </c>
      <c r="I4" s="11">
        <f>'Sales and Costs'!I53</f>
        <v>1074913.287</v>
      </c>
      <c r="J4" s="11">
        <f>'Sales and Costs'!J53</f>
        <v>1123768.096</v>
      </c>
      <c r="K4" s="11">
        <f>'Sales and Costs'!K53</f>
        <v>1174843.356</v>
      </c>
      <c r="L4" s="11">
        <f>'Sales and Costs'!L53</f>
        <v>1228239.986</v>
      </c>
      <c r="M4" s="11">
        <f>'Sales and Costs'!M53</f>
        <v>1284063.493</v>
      </c>
    </row>
    <row r="5">
      <c r="A5" s="2" t="s">
        <v>19</v>
      </c>
      <c r="B5" s="11">
        <f>'Sales and Costs'!B61</f>
        <v>264000</v>
      </c>
      <c r="C5" s="11">
        <f>'Sales and Costs'!C61</f>
        <v>277305.6</v>
      </c>
      <c r="D5" s="11">
        <f>'Sales and Costs'!D61</f>
        <v>291281.8022</v>
      </c>
      <c r="E5" s="11">
        <f>'Sales and Costs'!E61</f>
        <v>305962.4051</v>
      </c>
      <c r="F5" s="11">
        <f>'Sales and Costs'!F61</f>
        <v>321382.9103</v>
      </c>
      <c r="G5" s="11">
        <f>'Sales and Costs'!G61</f>
        <v>337580.609</v>
      </c>
      <c r="H5" s="11">
        <f>'Sales and Costs'!H61</f>
        <v>354594.6717</v>
      </c>
      <c r="I5" s="11">
        <f>'Sales and Costs'!I61</f>
        <v>372466.2431</v>
      </c>
      <c r="J5" s="11">
        <f>'Sales and Costs'!J61</f>
        <v>391238.5418</v>
      </c>
      <c r="K5" s="11">
        <f>'Sales and Costs'!K61</f>
        <v>410956.9643</v>
      </c>
      <c r="L5" s="11">
        <f>'Sales and Costs'!L61</f>
        <v>431669.1953</v>
      </c>
      <c r="M5" s="11">
        <f>'Sales and Costs'!M61</f>
        <v>453425.3227</v>
      </c>
    </row>
    <row r="6">
      <c r="A6" s="2" t="s">
        <v>20</v>
      </c>
      <c r="B6" s="11">
        <f>'Sales and Costs'!B69</f>
        <v>17004</v>
      </c>
      <c r="C6" s="11">
        <f>'Sales and Costs'!C69</f>
        <v>17861.0016</v>
      </c>
      <c r="D6" s="11">
        <f>'Sales and Costs'!D69</f>
        <v>18761.19608</v>
      </c>
      <c r="E6" s="11">
        <f>'Sales and Costs'!E69</f>
        <v>19706.76036</v>
      </c>
      <c r="F6" s="11">
        <f>'Sales and Costs'!F69</f>
        <v>20699.98109</v>
      </c>
      <c r="G6" s="11">
        <f>'Sales and Costs'!G69</f>
        <v>21743.26013</v>
      </c>
      <c r="H6" s="11">
        <f>'Sales and Costs'!H69</f>
        <v>22839.12044</v>
      </c>
      <c r="I6" s="11">
        <f>'Sales and Costs'!I69</f>
        <v>23990.21211</v>
      </c>
      <c r="J6" s="11">
        <f>'Sales and Costs'!J69</f>
        <v>25199.3188</v>
      </c>
      <c r="K6" s="11">
        <f>'Sales and Costs'!K69</f>
        <v>26469.36447</v>
      </c>
      <c r="L6" s="11">
        <f>'Sales and Costs'!L69</f>
        <v>27803.42044</v>
      </c>
      <c r="M6" s="11">
        <f>'Sales and Costs'!M69</f>
        <v>29204.71283</v>
      </c>
    </row>
    <row r="7">
      <c r="A7" s="15" t="s">
        <v>65</v>
      </c>
      <c r="B7" s="11">
        <f t="shared" ref="B7:M7" si="1">SUM(B3:B6)</f>
        <v>5053254</v>
      </c>
      <c r="C7" s="11">
        <f t="shared" si="1"/>
        <v>5223547.927</v>
      </c>
      <c r="D7" s="11">
        <f t="shared" si="1"/>
        <v>5399816.64</v>
      </c>
      <c r="E7" s="11">
        <f t="shared" si="1"/>
        <v>5582279.807</v>
      </c>
      <c r="F7" s="11">
        <f t="shared" si="1"/>
        <v>5771165.578</v>
      </c>
      <c r="G7" s="11">
        <f t="shared" si="1"/>
        <v>5966710.94</v>
      </c>
      <c r="H7" s="11">
        <f t="shared" si="1"/>
        <v>6169162.07</v>
      </c>
      <c r="I7" s="11">
        <f t="shared" si="1"/>
        <v>6378774.709</v>
      </c>
      <c r="J7" s="11">
        <f t="shared" si="1"/>
        <v>6595814.553</v>
      </c>
      <c r="K7" s="11">
        <f t="shared" si="1"/>
        <v>6820557.661</v>
      </c>
      <c r="L7" s="11">
        <f t="shared" si="1"/>
        <v>7053290.875</v>
      </c>
      <c r="M7" s="11">
        <f t="shared" si="1"/>
        <v>7294312.266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3" t="s">
        <v>37</v>
      </c>
      <c r="C1" s="13" t="s">
        <v>38</v>
      </c>
      <c r="D1" s="13" t="s">
        <v>39</v>
      </c>
      <c r="E1" s="13" t="s">
        <v>40</v>
      </c>
      <c r="F1" s="13" t="s">
        <v>41</v>
      </c>
      <c r="G1" s="13" t="s">
        <v>42</v>
      </c>
      <c r="H1" s="13" t="s">
        <v>43</v>
      </c>
      <c r="I1" s="13" t="s">
        <v>44</v>
      </c>
      <c r="J1" s="13" t="s">
        <v>45</v>
      </c>
      <c r="K1" s="13" t="s">
        <v>46</v>
      </c>
      <c r="L1" s="13" t="s">
        <v>47</v>
      </c>
      <c r="M1" s="13" t="s">
        <v>48</v>
      </c>
    </row>
    <row r="2">
      <c r="A2" s="15" t="s">
        <v>66</v>
      </c>
      <c r="B2" s="2"/>
      <c r="C2" s="2"/>
      <c r="D2" s="2"/>
      <c r="E2" s="2"/>
      <c r="F2" s="2"/>
      <c r="G2" s="2"/>
      <c r="H2" s="2"/>
      <c r="I2" s="2"/>
      <c r="J2" s="2"/>
      <c r="K2" s="2"/>
      <c r="L2" s="2"/>
      <c r="M2" s="2"/>
    </row>
    <row r="3">
      <c r="A3" s="2" t="s">
        <v>67</v>
      </c>
      <c r="B3" s="11">
        <f>'Sales and Costs'!B7</f>
        <v>5719500</v>
      </c>
      <c r="C3" s="11">
        <f>'Sales and Costs'!C7</f>
        <v>5912407.8</v>
      </c>
      <c r="D3" s="11">
        <f>'Sales and Costs'!D7</f>
        <v>6112090.493</v>
      </c>
      <c r="E3" s="11">
        <f>'Sales and Costs'!E7</f>
        <v>6318797.428</v>
      </c>
      <c r="F3" s="11">
        <f>'Sales and Costs'!F7</f>
        <v>6532787.595</v>
      </c>
      <c r="G3" s="11">
        <f>'Sales and Costs'!G7</f>
        <v>6754330.026</v>
      </c>
      <c r="H3" s="11">
        <f>'Sales and Costs'!H7</f>
        <v>6983704.193</v>
      </c>
      <c r="I3" s="11">
        <f>'Sales and Costs'!I7</f>
        <v>7221200.441</v>
      </c>
      <c r="J3" s="11">
        <f>'Sales and Costs'!J7</f>
        <v>7467120.427</v>
      </c>
      <c r="K3" s="11">
        <f>'Sales and Costs'!K7</f>
        <v>7721777.585</v>
      </c>
      <c r="L3" s="11">
        <f>'Sales and Costs'!L7</f>
        <v>7985497.606</v>
      </c>
      <c r="M3" s="11">
        <f>'Sales and Costs'!M7</f>
        <v>8258618.942</v>
      </c>
    </row>
    <row r="4">
      <c r="A4" s="2"/>
      <c r="B4" s="2"/>
      <c r="C4" s="2"/>
      <c r="D4" s="2"/>
      <c r="E4" s="2"/>
      <c r="F4" s="2"/>
      <c r="G4" s="2"/>
      <c r="H4" s="2"/>
      <c r="I4" s="2"/>
      <c r="J4" s="2"/>
      <c r="K4" s="2"/>
      <c r="L4" s="2"/>
      <c r="M4" s="2"/>
    </row>
    <row r="5">
      <c r="A5" s="15" t="s">
        <v>68</v>
      </c>
      <c r="B5" s="2"/>
      <c r="C5" s="2"/>
      <c r="D5" s="2"/>
      <c r="E5" s="2"/>
      <c r="F5" s="2"/>
      <c r="G5" s="2"/>
      <c r="H5" s="2"/>
      <c r="I5" s="2"/>
      <c r="J5" s="2"/>
      <c r="K5" s="2"/>
      <c r="L5" s="2"/>
      <c r="M5" s="2"/>
    </row>
    <row r="6">
      <c r="A6" s="2" t="s">
        <v>69</v>
      </c>
      <c r="B6" s="11">
        <f>Purchases!B7</f>
        <v>5053254</v>
      </c>
      <c r="C6" s="11">
        <f>Purchases!C7</f>
        <v>5223547.927</v>
      </c>
      <c r="D6" s="11">
        <f>Purchases!D7</f>
        <v>5399816.64</v>
      </c>
      <c r="E6" s="11">
        <f>Purchases!E7</f>
        <v>5582279.807</v>
      </c>
      <c r="F6" s="11">
        <f>Purchases!F7</f>
        <v>5771165.578</v>
      </c>
      <c r="G6" s="11">
        <f>Purchases!G7</f>
        <v>5966710.94</v>
      </c>
      <c r="H6" s="11">
        <f>Purchases!H7</f>
        <v>6169162.07</v>
      </c>
      <c r="I6" s="11">
        <f>Purchases!I7</f>
        <v>6378774.709</v>
      </c>
      <c r="J6" s="11">
        <f>Purchases!J7</f>
        <v>6595814.553</v>
      </c>
      <c r="K6" s="11">
        <f>Purchases!K7</f>
        <v>6820557.661</v>
      </c>
      <c r="L6" s="11">
        <f>Purchases!L7</f>
        <v>7053290.875</v>
      </c>
      <c r="M6" s="11">
        <f>Purchases!M7</f>
        <v>7294312.266</v>
      </c>
    </row>
    <row r="7">
      <c r="A7" s="2" t="s">
        <v>70</v>
      </c>
      <c r="B7" s="11">
        <f>'Sales and Costs'!B74+'Sales and Costs'!B75+'Sales and Costs'!B76</f>
        <v>343000</v>
      </c>
      <c r="C7" s="11">
        <f>'Sales and Costs'!C74+'Sales and Costs'!C75+'Sales and Costs'!C76</f>
        <v>343000</v>
      </c>
      <c r="D7" s="11">
        <f>'Sales and Costs'!D74+'Sales and Costs'!D75+'Sales and Costs'!D76</f>
        <v>343000</v>
      </c>
      <c r="E7" s="11">
        <f>'Sales and Costs'!E74+'Sales and Costs'!E75+'Sales and Costs'!E76</f>
        <v>343000</v>
      </c>
      <c r="F7" s="11">
        <f>'Sales and Costs'!F74+'Sales and Costs'!F75+'Sales and Costs'!F76</f>
        <v>343000</v>
      </c>
      <c r="G7" s="11">
        <f>'Sales and Costs'!G74+'Sales and Costs'!G75+'Sales and Costs'!G76</f>
        <v>343000</v>
      </c>
      <c r="H7" s="11">
        <f>'Sales and Costs'!H74+'Sales and Costs'!H75+'Sales and Costs'!H76</f>
        <v>343000</v>
      </c>
      <c r="I7" s="11">
        <f>'Sales and Costs'!I74+'Sales and Costs'!I75+'Sales and Costs'!I76</f>
        <v>343000</v>
      </c>
      <c r="J7" s="11">
        <f>'Sales and Costs'!J74+'Sales and Costs'!J75+'Sales and Costs'!J76</f>
        <v>343000</v>
      </c>
      <c r="K7" s="11">
        <f>'Sales and Costs'!K74+'Sales and Costs'!K75+'Sales and Costs'!K76</f>
        <v>343000</v>
      </c>
      <c r="L7" s="11">
        <f>'Sales and Costs'!L74+'Sales and Costs'!L75+'Sales and Costs'!L76</f>
        <v>343000</v>
      </c>
      <c r="M7" s="11">
        <f>'Sales and Costs'!M74+'Sales and Costs'!M75+'Sales and Costs'!M76</f>
        <v>343000</v>
      </c>
    </row>
    <row r="8">
      <c r="A8" s="15" t="s">
        <v>71</v>
      </c>
      <c r="B8" s="11">
        <f t="shared" ref="B8:M8" si="1">B3-B6-B7</f>
        <v>323246</v>
      </c>
      <c r="C8" s="11">
        <f t="shared" si="1"/>
        <v>345859.8734</v>
      </c>
      <c r="D8" s="11">
        <f t="shared" si="1"/>
        <v>369273.8529</v>
      </c>
      <c r="E8" s="11">
        <f t="shared" si="1"/>
        <v>393517.6211</v>
      </c>
      <c r="F8" s="11">
        <f t="shared" si="1"/>
        <v>418622.0173</v>
      </c>
      <c r="G8" s="11">
        <f t="shared" si="1"/>
        <v>444619.0854</v>
      </c>
      <c r="H8" s="11">
        <f t="shared" si="1"/>
        <v>471542.1228</v>
      </c>
      <c r="I8" s="11">
        <f t="shared" si="1"/>
        <v>499425.732</v>
      </c>
      <c r="J8" s="11">
        <f t="shared" si="1"/>
        <v>528305.874</v>
      </c>
      <c r="K8" s="11">
        <f t="shared" si="1"/>
        <v>558219.9242</v>
      </c>
      <c r="L8" s="11">
        <f t="shared" si="1"/>
        <v>589206.7311</v>
      </c>
      <c r="M8" s="11">
        <f t="shared" si="1"/>
        <v>621306.6763</v>
      </c>
    </row>
    <row r="9">
      <c r="A9" s="2"/>
      <c r="B9" s="2"/>
      <c r="C9" s="2"/>
      <c r="D9" s="2"/>
      <c r="E9" s="2"/>
      <c r="F9" s="2"/>
      <c r="G9" s="2"/>
      <c r="H9" s="2"/>
      <c r="I9" s="2"/>
      <c r="J9" s="2"/>
      <c r="K9" s="2"/>
      <c r="L9" s="2"/>
      <c r="M9" s="2"/>
    </row>
    <row r="10">
      <c r="A10" s="15" t="s">
        <v>72</v>
      </c>
      <c r="B10" s="2"/>
      <c r="C10" s="2"/>
      <c r="D10" s="2"/>
      <c r="E10" s="2"/>
      <c r="F10" s="2"/>
      <c r="G10" s="2"/>
      <c r="H10" s="2"/>
      <c r="I10" s="2"/>
      <c r="J10" s="2"/>
      <c r="K10" s="2"/>
      <c r="L10" s="2"/>
      <c r="M10" s="2"/>
    </row>
    <row r="11">
      <c r="A11" s="2" t="s">
        <v>73</v>
      </c>
      <c r="B11" s="8">
        <v>0.0</v>
      </c>
      <c r="C11" s="11">
        <f t="shared" ref="C11:M11" si="2">B13</f>
        <v>323246</v>
      </c>
      <c r="D11" s="11">
        <f t="shared" si="2"/>
        <v>669105.8734</v>
      </c>
      <c r="E11" s="11">
        <f t="shared" si="2"/>
        <v>1038379.726</v>
      </c>
      <c r="F11" s="11">
        <f t="shared" si="2"/>
        <v>1431897.347</v>
      </c>
      <c r="G11" s="11">
        <f t="shared" si="2"/>
        <v>1850519.365</v>
      </c>
      <c r="H11" s="11">
        <f t="shared" si="2"/>
        <v>2295138.45</v>
      </c>
      <c r="I11" s="11">
        <f t="shared" si="2"/>
        <v>2766680.573</v>
      </c>
      <c r="J11" s="11">
        <f t="shared" si="2"/>
        <v>3266106.305</v>
      </c>
      <c r="K11" s="11">
        <f t="shared" si="2"/>
        <v>3794412.179</v>
      </c>
      <c r="L11" s="11">
        <f t="shared" si="2"/>
        <v>4352632.103</v>
      </c>
      <c r="M11" s="11">
        <f t="shared" si="2"/>
        <v>4941838.834</v>
      </c>
    </row>
    <row r="12">
      <c r="A12" s="2" t="s">
        <v>71</v>
      </c>
      <c r="B12" s="11">
        <f t="shared" ref="B12:M12" si="3">B8</f>
        <v>323246</v>
      </c>
      <c r="C12" s="11">
        <f t="shared" si="3"/>
        <v>345859.8734</v>
      </c>
      <c r="D12" s="11">
        <f t="shared" si="3"/>
        <v>369273.8529</v>
      </c>
      <c r="E12" s="11">
        <f t="shared" si="3"/>
        <v>393517.6211</v>
      </c>
      <c r="F12" s="11">
        <f t="shared" si="3"/>
        <v>418622.0173</v>
      </c>
      <c r="G12" s="11">
        <f t="shared" si="3"/>
        <v>444619.0854</v>
      </c>
      <c r="H12" s="11">
        <f t="shared" si="3"/>
        <v>471542.1228</v>
      </c>
      <c r="I12" s="11">
        <f t="shared" si="3"/>
        <v>499425.732</v>
      </c>
      <c r="J12" s="11">
        <f t="shared" si="3"/>
        <v>528305.874</v>
      </c>
      <c r="K12" s="11">
        <f t="shared" si="3"/>
        <v>558219.9242</v>
      </c>
      <c r="L12" s="11">
        <f t="shared" si="3"/>
        <v>589206.7311</v>
      </c>
      <c r="M12" s="11">
        <f t="shared" si="3"/>
        <v>621306.6763</v>
      </c>
    </row>
    <row r="13">
      <c r="A13" s="2" t="s">
        <v>74</v>
      </c>
      <c r="B13" s="11">
        <f t="shared" ref="B13:M13" si="4">B11+B12</f>
        <v>323246</v>
      </c>
      <c r="C13" s="11">
        <f t="shared" si="4"/>
        <v>669105.8734</v>
      </c>
      <c r="D13" s="11">
        <f t="shared" si="4"/>
        <v>1038379.726</v>
      </c>
      <c r="E13" s="11">
        <f t="shared" si="4"/>
        <v>1431897.347</v>
      </c>
      <c r="F13" s="11">
        <f t="shared" si="4"/>
        <v>1850519.365</v>
      </c>
      <c r="G13" s="11">
        <f t="shared" si="4"/>
        <v>2295138.45</v>
      </c>
      <c r="H13" s="11">
        <f t="shared" si="4"/>
        <v>2766680.573</v>
      </c>
      <c r="I13" s="11">
        <f t="shared" si="4"/>
        <v>3266106.305</v>
      </c>
      <c r="J13" s="11">
        <f t="shared" si="4"/>
        <v>3794412.179</v>
      </c>
      <c r="K13" s="11">
        <f t="shared" si="4"/>
        <v>4352632.103</v>
      </c>
      <c r="L13" s="11">
        <f t="shared" si="4"/>
        <v>4941838.834</v>
      </c>
      <c r="M13" s="11">
        <f t="shared" si="4"/>
        <v>5563145.511</v>
      </c>
    </row>
    <row r="14">
      <c r="A14" s="2"/>
      <c r="B14" s="2"/>
      <c r="C14" s="2"/>
      <c r="D14" s="2"/>
      <c r="E14" s="2"/>
      <c r="F14" s="2"/>
      <c r="G14" s="2"/>
      <c r="H14" s="2"/>
      <c r="I14" s="2"/>
      <c r="J14" s="2"/>
      <c r="K14" s="2"/>
      <c r="L14" s="2"/>
      <c r="M1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3" t="s">
        <v>37</v>
      </c>
      <c r="C1" s="13" t="s">
        <v>38</v>
      </c>
      <c r="D1" s="13" t="s">
        <v>39</v>
      </c>
      <c r="E1" s="13" t="s">
        <v>40</v>
      </c>
      <c r="F1" s="13" t="s">
        <v>41</v>
      </c>
      <c r="G1" s="13" t="s">
        <v>42</v>
      </c>
      <c r="H1" s="13" t="s">
        <v>43</v>
      </c>
      <c r="I1" s="13" t="s">
        <v>44</v>
      </c>
      <c r="J1" s="13" t="s">
        <v>45</v>
      </c>
      <c r="K1" s="13" t="s">
        <v>46</v>
      </c>
      <c r="L1" s="13" t="s">
        <v>47</v>
      </c>
      <c r="M1" s="13" t="s">
        <v>48</v>
      </c>
    </row>
    <row r="2">
      <c r="A2" s="15" t="s">
        <v>75</v>
      </c>
      <c r="B2" s="2"/>
      <c r="C2" s="2"/>
      <c r="D2" s="2"/>
      <c r="E2" s="2"/>
      <c r="F2" s="2"/>
      <c r="G2" s="2"/>
      <c r="H2" s="2"/>
      <c r="I2" s="2"/>
      <c r="J2" s="2"/>
      <c r="K2" s="2"/>
      <c r="L2" s="2"/>
      <c r="M2" s="2"/>
    </row>
    <row r="3">
      <c r="A3" s="2" t="s">
        <v>72</v>
      </c>
      <c r="B3" s="11">
        <f>'Cash Details'!B13</f>
        <v>323246</v>
      </c>
      <c r="C3" s="11">
        <f>'Cash Details'!C13</f>
        <v>669105.8734</v>
      </c>
      <c r="D3" s="11">
        <f>'Cash Details'!D13</f>
        <v>1038379.726</v>
      </c>
      <c r="E3" s="11">
        <f>'Cash Details'!E13</f>
        <v>1431897.347</v>
      </c>
      <c r="F3" s="11">
        <f>'Cash Details'!F13</f>
        <v>1850519.365</v>
      </c>
      <c r="G3" s="11">
        <f>'Cash Details'!G13</f>
        <v>2295138.45</v>
      </c>
      <c r="H3" s="11">
        <f>'Cash Details'!H13</f>
        <v>2766680.573</v>
      </c>
      <c r="I3" s="11">
        <f>'Cash Details'!I13</f>
        <v>3266106.305</v>
      </c>
      <c r="J3" s="11">
        <f>'Cash Details'!J13</f>
        <v>3794412.179</v>
      </c>
      <c r="K3" s="11">
        <f>'Cash Details'!K13</f>
        <v>4352632.103</v>
      </c>
      <c r="L3" s="11">
        <f>'Cash Details'!L13</f>
        <v>4941838.834</v>
      </c>
      <c r="M3" s="11">
        <f>'Cash Details'!M13</f>
        <v>5563145.511</v>
      </c>
    </row>
    <row r="4">
      <c r="A4" s="2"/>
      <c r="B4" s="2"/>
      <c r="C4" s="2"/>
      <c r="D4" s="2"/>
      <c r="E4" s="2"/>
      <c r="F4" s="2"/>
      <c r="G4" s="2"/>
      <c r="H4" s="2"/>
      <c r="I4" s="2"/>
      <c r="J4" s="2"/>
      <c r="K4" s="2"/>
      <c r="L4" s="2"/>
      <c r="M4" s="2"/>
    </row>
    <row r="5">
      <c r="A5" s="15" t="s">
        <v>76</v>
      </c>
      <c r="B5" s="11">
        <f t="shared" ref="B5:M5" si="1">B3</f>
        <v>323246</v>
      </c>
      <c r="C5" s="11">
        <f t="shared" si="1"/>
        <v>669105.8734</v>
      </c>
      <c r="D5" s="11">
        <f t="shared" si="1"/>
        <v>1038379.726</v>
      </c>
      <c r="E5" s="11">
        <f t="shared" si="1"/>
        <v>1431897.347</v>
      </c>
      <c r="F5" s="11">
        <f t="shared" si="1"/>
        <v>1850519.365</v>
      </c>
      <c r="G5" s="11">
        <f t="shared" si="1"/>
        <v>2295138.45</v>
      </c>
      <c r="H5" s="11">
        <f t="shared" si="1"/>
        <v>2766680.573</v>
      </c>
      <c r="I5" s="11">
        <f t="shared" si="1"/>
        <v>3266106.305</v>
      </c>
      <c r="J5" s="11">
        <f t="shared" si="1"/>
        <v>3794412.179</v>
      </c>
      <c r="K5" s="11">
        <f t="shared" si="1"/>
        <v>4352632.103</v>
      </c>
      <c r="L5" s="11">
        <f t="shared" si="1"/>
        <v>4941838.834</v>
      </c>
      <c r="M5" s="11">
        <f t="shared" si="1"/>
        <v>5563145.511</v>
      </c>
    </row>
    <row r="6">
      <c r="A6" s="2"/>
      <c r="B6" s="2"/>
      <c r="C6" s="2"/>
      <c r="D6" s="2"/>
      <c r="E6" s="2"/>
      <c r="F6" s="2"/>
      <c r="G6" s="2"/>
      <c r="H6" s="2"/>
      <c r="I6" s="2"/>
      <c r="J6" s="2"/>
      <c r="K6" s="2"/>
      <c r="L6" s="2"/>
      <c r="M6" s="2"/>
    </row>
    <row r="7">
      <c r="A7" s="15" t="s">
        <v>77</v>
      </c>
      <c r="B7" s="2"/>
      <c r="C7" s="2"/>
      <c r="D7" s="2"/>
      <c r="E7" s="2"/>
      <c r="F7" s="2"/>
      <c r="G7" s="2"/>
      <c r="H7" s="2"/>
      <c r="I7" s="2"/>
      <c r="J7" s="2"/>
      <c r="K7" s="2"/>
      <c r="L7" s="2"/>
      <c r="M7" s="2"/>
    </row>
    <row r="8">
      <c r="A8" s="2"/>
      <c r="B8" s="2"/>
      <c r="C8" s="2"/>
      <c r="D8" s="2"/>
      <c r="E8" s="2"/>
      <c r="F8" s="2"/>
      <c r="G8" s="2"/>
      <c r="H8" s="2"/>
      <c r="I8" s="2"/>
      <c r="J8" s="2"/>
      <c r="K8" s="2"/>
      <c r="L8" s="2"/>
      <c r="M8" s="2"/>
    </row>
    <row r="9">
      <c r="A9" s="15" t="s">
        <v>78</v>
      </c>
      <c r="B9" s="8">
        <v>0.0</v>
      </c>
      <c r="C9" s="8">
        <v>0.0</v>
      </c>
      <c r="D9" s="8">
        <v>0.0</v>
      </c>
      <c r="E9" s="8">
        <v>0.0</v>
      </c>
      <c r="F9" s="8">
        <v>0.0</v>
      </c>
      <c r="G9" s="8">
        <v>0.0</v>
      </c>
      <c r="H9" s="8">
        <v>0.0</v>
      </c>
      <c r="I9" s="8">
        <v>0.0</v>
      </c>
      <c r="J9" s="8">
        <v>0.0</v>
      </c>
      <c r="K9" s="8">
        <v>0.0</v>
      </c>
      <c r="L9" s="8">
        <v>0.0</v>
      </c>
      <c r="M9" s="8">
        <v>0.0</v>
      </c>
    </row>
    <row r="10">
      <c r="A10" s="2"/>
      <c r="B10" s="2"/>
      <c r="C10" s="2"/>
      <c r="D10" s="2"/>
      <c r="E10" s="2"/>
      <c r="F10" s="2"/>
      <c r="G10" s="2"/>
      <c r="H10" s="2"/>
      <c r="I10" s="2"/>
      <c r="J10" s="2"/>
      <c r="K10" s="2"/>
      <c r="L10" s="2"/>
      <c r="M10" s="2"/>
    </row>
    <row r="11">
      <c r="A11" s="15" t="s">
        <v>79</v>
      </c>
      <c r="B11" s="11">
        <f t="shared" ref="B11:M11" si="2">B5-B9</f>
        <v>323246</v>
      </c>
      <c r="C11" s="11">
        <f t="shared" si="2"/>
        <v>669105.8734</v>
      </c>
      <c r="D11" s="11">
        <f t="shared" si="2"/>
        <v>1038379.726</v>
      </c>
      <c r="E11" s="11">
        <f t="shared" si="2"/>
        <v>1431897.347</v>
      </c>
      <c r="F11" s="11">
        <f t="shared" si="2"/>
        <v>1850519.365</v>
      </c>
      <c r="G11" s="11">
        <f t="shared" si="2"/>
        <v>2295138.45</v>
      </c>
      <c r="H11" s="11">
        <f t="shared" si="2"/>
        <v>2766680.573</v>
      </c>
      <c r="I11" s="11">
        <f t="shared" si="2"/>
        <v>3266106.305</v>
      </c>
      <c r="J11" s="11">
        <f t="shared" si="2"/>
        <v>3794412.179</v>
      </c>
      <c r="K11" s="11">
        <f t="shared" si="2"/>
        <v>4352632.103</v>
      </c>
      <c r="L11" s="11">
        <f t="shared" si="2"/>
        <v>4941838.834</v>
      </c>
      <c r="M11" s="11">
        <f t="shared" si="2"/>
        <v>5563145.511</v>
      </c>
    </row>
    <row r="12">
      <c r="A12" s="2"/>
      <c r="B12" s="2"/>
      <c r="C12" s="2"/>
      <c r="D12" s="2"/>
      <c r="E12" s="2"/>
      <c r="F12" s="2"/>
      <c r="G12" s="2"/>
      <c r="H12" s="2"/>
      <c r="I12" s="2"/>
      <c r="J12" s="2"/>
      <c r="K12" s="2"/>
      <c r="L12" s="2"/>
      <c r="M12" s="2"/>
    </row>
    <row r="13">
      <c r="A13" s="2" t="s">
        <v>80</v>
      </c>
      <c r="B13" s="8">
        <v>0.0</v>
      </c>
      <c r="C13" s="11">
        <f t="shared" ref="C13:M13" si="3">B15</f>
        <v>323246</v>
      </c>
      <c r="D13" s="11">
        <f t="shared" si="3"/>
        <v>669105.8734</v>
      </c>
      <c r="E13" s="11">
        <f t="shared" si="3"/>
        <v>1038379.726</v>
      </c>
      <c r="F13" s="11">
        <f t="shared" si="3"/>
        <v>1431897.347</v>
      </c>
      <c r="G13" s="11">
        <f t="shared" si="3"/>
        <v>1850519.365</v>
      </c>
      <c r="H13" s="11">
        <f t="shared" si="3"/>
        <v>2295138.45</v>
      </c>
      <c r="I13" s="11">
        <f t="shared" si="3"/>
        <v>2766680.573</v>
      </c>
      <c r="J13" s="11">
        <f t="shared" si="3"/>
        <v>3266106.305</v>
      </c>
      <c r="K13" s="11">
        <f t="shared" si="3"/>
        <v>3794412.179</v>
      </c>
      <c r="L13" s="11">
        <f t="shared" si="3"/>
        <v>4352632.103</v>
      </c>
      <c r="M13" s="11">
        <f t="shared" si="3"/>
        <v>4941838.834</v>
      </c>
    </row>
    <row r="14">
      <c r="A14" s="2" t="s">
        <v>81</v>
      </c>
      <c r="B14" s="11">
        <f>'Sales and Costs'!B80</f>
        <v>323246</v>
      </c>
      <c r="C14" s="11">
        <f>'Sales and Costs'!C80</f>
        <v>345859.8734</v>
      </c>
      <c r="D14" s="11">
        <f>'Sales and Costs'!D80</f>
        <v>369273.8529</v>
      </c>
      <c r="E14" s="11">
        <f>'Sales and Costs'!E80</f>
        <v>393517.6211</v>
      </c>
      <c r="F14" s="11">
        <f>'Sales and Costs'!F80</f>
        <v>418622.0173</v>
      </c>
      <c r="G14" s="11">
        <f>'Sales and Costs'!G80</f>
        <v>444619.0854</v>
      </c>
      <c r="H14" s="11">
        <f>'Sales and Costs'!H80</f>
        <v>471542.1228</v>
      </c>
      <c r="I14" s="11">
        <f>'Sales and Costs'!I80</f>
        <v>499425.732</v>
      </c>
      <c r="J14" s="11">
        <f>'Sales and Costs'!J80</f>
        <v>528305.874</v>
      </c>
      <c r="K14" s="11">
        <f>'Sales and Costs'!K80</f>
        <v>558219.9242</v>
      </c>
      <c r="L14" s="11">
        <f>'Sales and Costs'!L80</f>
        <v>589206.7311</v>
      </c>
      <c r="M14" s="11">
        <f>'Sales and Costs'!M80</f>
        <v>621306.6763</v>
      </c>
    </row>
    <row r="15">
      <c r="A15" s="2" t="s">
        <v>82</v>
      </c>
      <c r="B15" s="11">
        <f t="shared" ref="B15:M15" si="4">B13+B14</f>
        <v>323246</v>
      </c>
      <c r="C15" s="11">
        <f t="shared" si="4"/>
        <v>669105.8734</v>
      </c>
      <c r="D15" s="11">
        <f t="shared" si="4"/>
        <v>1038379.726</v>
      </c>
      <c r="E15" s="11">
        <f t="shared" si="4"/>
        <v>1431897.347</v>
      </c>
      <c r="F15" s="11">
        <f t="shared" si="4"/>
        <v>1850519.365</v>
      </c>
      <c r="G15" s="11">
        <f t="shared" si="4"/>
        <v>2295138.45</v>
      </c>
      <c r="H15" s="11">
        <f t="shared" si="4"/>
        <v>2766680.573</v>
      </c>
      <c r="I15" s="11">
        <f t="shared" si="4"/>
        <v>3266106.305</v>
      </c>
      <c r="J15" s="11">
        <f t="shared" si="4"/>
        <v>3794412.179</v>
      </c>
      <c r="K15" s="11">
        <f t="shared" si="4"/>
        <v>4352632.103</v>
      </c>
      <c r="L15" s="11">
        <f t="shared" si="4"/>
        <v>4941838.834</v>
      </c>
      <c r="M15" s="11">
        <f t="shared" si="4"/>
        <v>5563145.511</v>
      </c>
    </row>
    <row r="16">
      <c r="A16" s="2"/>
      <c r="B16" s="2"/>
      <c r="C16" s="2"/>
      <c r="D16" s="2"/>
      <c r="E16" s="2"/>
      <c r="F16" s="2"/>
      <c r="G16" s="2"/>
      <c r="H16" s="2"/>
      <c r="I16" s="2"/>
      <c r="J16" s="2"/>
      <c r="K16" s="2"/>
      <c r="L16" s="2"/>
      <c r="M16" s="2"/>
    </row>
    <row r="17">
      <c r="A17" s="15" t="s">
        <v>83</v>
      </c>
      <c r="B17" s="11">
        <f t="shared" ref="B17:M17" si="5">B15-B11</f>
        <v>0</v>
      </c>
      <c r="C17" s="11">
        <f t="shared" si="5"/>
        <v>0</v>
      </c>
      <c r="D17" s="11">
        <f t="shared" si="5"/>
        <v>0</v>
      </c>
      <c r="E17" s="11">
        <f t="shared" si="5"/>
        <v>0</v>
      </c>
      <c r="F17" s="11">
        <f t="shared" si="5"/>
        <v>0</v>
      </c>
      <c r="G17" s="11">
        <f t="shared" si="5"/>
        <v>0</v>
      </c>
      <c r="H17" s="11">
        <f t="shared" si="5"/>
        <v>0</v>
      </c>
      <c r="I17" s="11">
        <f t="shared" si="5"/>
        <v>0</v>
      </c>
      <c r="J17" s="11">
        <f t="shared" si="5"/>
        <v>0</v>
      </c>
      <c r="K17" s="11">
        <f t="shared" si="5"/>
        <v>0</v>
      </c>
      <c r="L17" s="11">
        <f t="shared" si="5"/>
        <v>0</v>
      </c>
      <c r="M17" s="11">
        <f t="shared" si="5"/>
        <v>0</v>
      </c>
    </row>
    <row r="18">
      <c r="A18" s="2"/>
      <c r="B18" s="2"/>
      <c r="C18" s="2"/>
      <c r="D18" s="2"/>
      <c r="E18" s="2"/>
      <c r="F18" s="2"/>
      <c r="G18" s="2"/>
      <c r="H18" s="2"/>
      <c r="I18" s="2"/>
      <c r="J18" s="2"/>
      <c r="K18" s="2"/>
      <c r="L18" s="2"/>
      <c r="M18" s="2"/>
    </row>
  </sheetData>
  <drawing r:id="rId1"/>
</worksheet>
</file>