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Details" sheetId="6" r:id="rId9"/>
    <sheet state="visible" name="Balances" sheetId="7" r:id="rId10"/>
  </sheets>
  <definedNames/>
  <calcPr/>
</workbook>
</file>

<file path=xl/sharedStrings.xml><?xml version="1.0" encoding="utf-8"?>
<sst xmlns="http://schemas.openxmlformats.org/spreadsheetml/2006/main" count="233" uniqueCount="86">
  <si>
    <t>Description</t>
  </si>
  <si>
    <t>A company runs an electronics store that sells Digital Camera, Smart TV, Speakers, Home Theatre. In the first month, it sold 400 digital camera at an ASP (average selling price) of Rs 25000  per camera, 500 Smart TV at an ASP of Rs 30000, 300 Speakers at an ASP of Rs 5000, 200 Home Theatre at an ASP of Rs 15000.</t>
  </si>
  <si>
    <t xml:space="preserve">The store estimates that the number of digital camera it will sell will increase by 3.0% every month while the ASP will increase by 0.5% every month. </t>
  </si>
  <si>
    <t xml:space="preserve">It estimates that the number of smart tv it will sell will increase by 2.0% every month while the ASP will increase by 0.9% every month. </t>
  </si>
  <si>
    <t xml:space="preserve">It estimates that the number of speakers it will sell will increase by 1.0% every month while the ASP will increase by 0.4% every month. </t>
  </si>
  <si>
    <t xml:space="preserve">It estimates that the number of home theatre it will sell will increase by 1.0% every month while the ASP will increase by 1% every month. </t>
  </si>
  <si>
    <t xml:space="preserve">The store sells various brands of digital camera, smart tv, speakers, home theatre like LG, Chroma, Sony, Samsung, Xiaomi,Panasonic, others. </t>
  </si>
  <si>
    <t>It estimates that the value share of various brands in its digital camera sales will be LG : 12%, Chroma : 8%, Sony : 15%, Samsung : 20%, Xiaomi : 18%,Panasonic : 10%, others : 17%.</t>
  </si>
  <si>
    <t>It estimates that the value share of various brands in its smart tv sales will be LG : 10%, Chroma : 5%, Sony : 12%, Samsung : 15%, Xiaomi : 20%,Panasonic : 8%, others : 30%.</t>
  </si>
  <si>
    <t>It estimates that the value share of various brands in its speakers sales will be LG : 5%, Chroma : 3%, Sony : 6%, Samsung : 8%, Xiaomi : 15%,Panasonic : 5%, others : 58%.</t>
  </si>
  <si>
    <t>It estimates that the value share of various brands in its home theatre sales will be LG : 8%, Chroma : 0%, Sony : 10%, Samsung : 12%, Xiaomi : 0%,Panasonic : 9%, others : 61%.</t>
  </si>
  <si>
    <t>The store estimates that the margins of various brands in its digital camera sales will be LG : 5%, Chroma : 8%, Sony : 10%, Samsung : 12%, Xiaomi : 15%,Panasonic : 3%, others : 5%.</t>
  </si>
  <si>
    <t>It estimates that the margins of various brands in its smart tv sales will be LG : 4%, Chroma : 3%, Sony : 8%, Samsung : 12%, Xiaomi : 15%,Panasonic : 5%, others : 3%.</t>
  </si>
  <si>
    <t>It estimates that the margins of various brands in its speakers sales will be LG : 5%, Chroma : 8%, Sony : 10%, Samsung : 12%, Xiaomi : 15%,Panasonic : 4%, others : 2%.</t>
  </si>
  <si>
    <t>It estimates that the margins of various brands in its home theatre sales will be LG : 5%, Chroma : 0%, Sony : 3%, Samsung : 10%, Xiaomi : 0%,Panasonic : 8%, others : 2%.</t>
  </si>
  <si>
    <t>The store has a monthly rent of Rs 1,00,000, a monthly electricity bill of Rs 50,000 and a salary expense of Rs 80,000.</t>
  </si>
  <si>
    <t>Create a model for the mobile store for 12 months</t>
  </si>
  <si>
    <t>Camera</t>
  </si>
  <si>
    <t>Smart TV</t>
  </si>
  <si>
    <t>Speakers</t>
  </si>
  <si>
    <t>Home Theatre</t>
  </si>
  <si>
    <t xml:space="preserve">units </t>
  </si>
  <si>
    <t>ASP</t>
  </si>
  <si>
    <t>Units growth</t>
  </si>
  <si>
    <t>ASP growth</t>
  </si>
  <si>
    <t>Brandwise</t>
  </si>
  <si>
    <t>LG</t>
  </si>
  <si>
    <t>Chroma</t>
  </si>
  <si>
    <t>Sony</t>
  </si>
  <si>
    <t>Samsung</t>
  </si>
  <si>
    <t>Xiaomi</t>
  </si>
  <si>
    <t>Panasonic</t>
  </si>
  <si>
    <t>Others</t>
  </si>
  <si>
    <t>Margins</t>
  </si>
  <si>
    <t>Other Expenses</t>
  </si>
  <si>
    <t>(in Rs)</t>
  </si>
  <si>
    <t>Rent</t>
  </si>
  <si>
    <t>Electricity</t>
  </si>
  <si>
    <t>Salary</t>
  </si>
  <si>
    <t>M1</t>
  </si>
  <si>
    <t>M2</t>
  </si>
  <si>
    <t>M3</t>
  </si>
  <si>
    <t>M4</t>
  </si>
  <si>
    <t>M5</t>
  </si>
  <si>
    <t>M6</t>
  </si>
  <si>
    <t>M7</t>
  </si>
  <si>
    <t>M8</t>
  </si>
  <si>
    <t>M9</t>
  </si>
  <si>
    <t>M10</t>
  </si>
  <si>
    <t>M11</t>
  </si>
  <si>
    <t>M12</t>
  </si>
  <si>
    <t>Sales (Units)</t>
  </si>
  <si>
    <t>TV</t>
  </si>
  <si>
    <t>Speaker</t>
  </si>
  <si>
    <t>ASP (in Rs)</t>
  </si>
  <si>
    <t>Sales (in Rs)</t>
  </si>
  <si>
    <t>Total Sales</t>
  </si>
  <si>
    <t>Cost of Goods sold</t>
  </si>
  <si>
    <t>Total Cost of Camera sold</t>
  </si>
  <si>
    <t>Total Cost of TV Sold</t>
  </si>
  <si>
    <t>Total Cost of Speakers sold</t>
  </si>
  <si>
    <t>Total Cost of Home Theatre sold</t>
  </si>
  <si>
    <t>Total Cost of goods sold</t>
  </si>
  <si>
    <t>Other Costs</t>
  </si>
  <si>
    <t>Total Costs</t>
  </si>
  <si>
    <t>Profit</t>
  </si>
  <si>
    <t>Purchases (in Rs)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</si>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</sst>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6.0"/>
      <color theme="1"/>
      <name val="Arial"/>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horizontal="right" vertical="bottom"/>
    </xf>
    <xf borderId="0" fillId="0" fontId="2" numFmtId="9" xfId="0" applyAlignment="1" applyFont="1" applyNumberFormat="1">
      <alignment horizontal="right" vertical="bottom"/>
    </xf>
    <xf borderId="0" fillId="0" fontId="2" numFmtId="10" xfId="0" applyAlignment="1" applyFont="1" applyNumberFormat="1">
      <alignment horizontal="right" vertical="bottom"/>
    </xf>
    <xf borderId="0" fillId="0" fontId="2" numFmtId="1" xfId="0" applyAlignment="1" applyFont="1" applyNumberFormat="1">
      <alignment horizontal="right" vertical="bottom"/>
    </xf>
    <xf borderId="0" fillId="0" fontId="2" numFmtId="3" xfId="0" applyAlignment="1" applyFont="1" applyNumberFormat="1">
      <alignment horizontal="right" vertical="bottom"/>
    </xf>
    <xf borderId="0" fillId="0" fontId="2" numFmtId="3" xfId="0" applyAlignment="1" applyFont="1" applyNumberFormat="1">
      <alignment vertical="bottom"/>
    </xf>
    <xf borderId="0" fillId="0" fontId="2" numFmtId="0" xfId="0" applyAlignment="1" applyFont="1">
      <alignment shrinkToFit="0" vertical="bottom" wrapText="0"/>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75"/>
  </cols>
  <sheetData>
    <row r="1">
      <c r="A1" s="1" t="s">
        <v>0</v>
      </c>
    </row>
    <row r="2">
      <c r="A2" s="2" t="s">
        <v>1</v>
      </c>
    </row>
    <row r="3">
      <c r="A3" s="2" t="s">
        <v>2</v>
      </c>
    </row>
    <row r="4">
      <c r="A4" s="2" t="s">
        <v>3</v>
      </c>
    </row>
    <row r="5">
      <c r="A5" s="2" t="s">
        <v>4</v>
      </c>
    </row>
    <row r="6">
      <c r="A6" s="2" t="s">
        <v>5</v>
      </c>
    </row>
    <row r="7">
      <c r="A7" s="2" t="s">
        <v>6</v>
      </c>
    </row>
    <row r="8">
      <c r="A8" s="2" t="s">
        <v>7</v>
      </c>
    </row>
    <row r="9">
      <c r="A9" s="2" t="s">
        <v>8</v>
      </c>
    </row>
    <row r="10">
      <c r="A10" s="2" t="s">
        <v>9</v>
      </c>
    </row>
    <row r="11">
      <c r="A11" s="2" t="s">
        <v>10</v>
      </c>
    </row>
    <row r="12">
      <c r="A12" s="2" t="s">
        <v>11</v>
      </c>
    </row>
    <row r="13">
      <c r="A13" s="2" t="s">
        <v>12</v>
      </c>
    </row>
    <row r="14">
      <c r="A14" s="2" t="s">
        <v>13</v>
      </c>
    </row>
    <row r="15">
      <c r="A15" s="2" t="s">
        <v>14</v>
      </c>
    </row>
    <row r="16">
      <c r="A16" s="2" t="s">
        <v>15</v>
      </c>
    </row>
    <row r="17">
      <c r="A17" s="1" t="s">
        <v>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17</v>
      </c>
      <c r="C1" s="3" t="s">
        <v>18</v>
      </c>
      <c r="D1" s="3" t="s">
        <v>19</v>
      </c>
      <c r="E1" s="3" t="s">
        <v>20</v>
      </c>
    </row>
    <row r="2">
      <c r="A2" s="3" t="s">
        <v>21</v>
      </c>
      <c r="B2" s="4">
        <v>400.0</v>
      </c>
      <c r="C2" s="4">
        <v>500.0</v>
      </c>
      <c r="D2" s="4">
        <v>300.0</v>
      </c>
      <c r="E2" s="4">
        <v>200.0</v>
      </c>
    </row>
    <row r="3">
      <c r="A3" s="3" t="s">
        <v>22</v>
      </c>
      <c r="B3" s="4">
        <v>25000.0</v>
      </c>
      <c r="C3" s="4">
        <v>30000.0</v>
      </c>
      <c r="D3" s="4">
        <v>5000.0</v>
      </c>
      <c r="E3" s="4">
        <v>15000.0</v>
      </c>
    </row>
    <row r="4">
      <c r="A4" s="3" t="s">
        <v>23</v>
      </c>
      <c r="B4" s="5">
        <v>0.03</v>
      </c>
      <c r="C4" s="5">
        <v>0.02</v>
      </c>
      <c r="D4" s="5">
        <v>0.01</v>
      </c>
      <c r="E4" s="5">
        <v>0.01</v>
      </c>
    </row>
    <row r="5">
      <c r="A5" s="3" t="s">
        <v>24</v>
      </c>
      <c r="B5" s="6">
        <v>0.005</v>
      </c>
      <c r="C5" s="6">
        <v>0.009</v>
      </c>
      <c r="D5" s="6">
        <v>0.004</v>
      </c>
      <c r="E5" s="5">
        <v>0.01</v>
      </c>
    </row>
    <row r="6">
      <c r="A6" s="3"/>
      <c r="B6" s="3"/>
      <c r="C6" s="3"/>
      <c r="D6" s="3"/>
      <c r="E6" s="3"/>
    </row>
    <row r="7">
      <c r="A7" s="3" t="s">
        <v>25</v>
      </c>
      <c r="B7" s="3" t="s">
        <v>17</v>
      </c>
      <c r="C7" s="3" t="s">
        <v>18</v>
      </c>
      <c r="D7" s="3" t="s">
        <v>19</v>
      </c>
      <c r="E7" s="3" t="s">
        <v>20</v>
      </c>
    </row>
    <row r="8">
      <c r="A8" s="3" t="s">
        <v>26</v>
      </c>
      <c r="B8" s="5">
        <v>0.12</v>
      </c>
      <c r="C8" s="5">
        <v>0.1</v>
      </c>
      <c r="D8" s="5">
        <v>0.05</v>
      </c>
      <c r="E8" s="5">
        <v>0.08</v>
      </c>
    </row>
    <row r="9">
      <c r="A9" s="3" t="s">
        <v>27</v>
      </c>
      <c r="B9" s="5">
        <v>0.08</v>
      </c>
      <c r="C9" s="5">
        <v>0.05</v>
      </c>
      <c r="D9" s="5">
        <v>0.03</v>
      </c>
      <c r="E9" s="5">
        <v>0.0</v>
      </c>
    </row>
    <row r="10">
      <c r="A10" s="3" t="s">
        <v>28</v>
      </c>
      <c r="B10" s="5">
        <v>0.15</v>
      </c>
      <c r="C10" s="5">
        <v>0.12</v>
      </c>
      <c r="D10" s="5">
        <v>0.06</v>
      </c>
      <c r="E10" s="5">
        <v>0.1</v>
      </c>
    </row>
    <row r="11">
      <c r="A11" s="3" t="s">
        <v>29</v>
      </c>
      <c r="B11" s="5">
        <v>0.2</v>
      </c>
      <c r="C11" s="5">
        <v>0.15</v>
      </c>
      <c r="D11" s="5">
        <v>0.08</v>
      </c>
      <c r="E11" s="5">
        <v>0.12</v>
      </c>
    </row>
    <row r="12">
      <c r="A12" s="3" t="s">
        <v>30</v>
      </c>
      <c r="B12" s="5">
        <v>0.18</v>
      </c>
      <c r="C12" s="5">
        <v>0.2</v>
      </c>
      <c r="D12" s="5">
        <v>0.15</v>
      </c>
      <c r="E12" s="5">
        <v>0.0</v>
      </c>
    </row>
    <row r="13">
      <c r="A13" s="3" t="s">
        <v>31</v>
      </c>
      <c r="B13" s="5">
        <v>0.1</v>
      </c>
      <c r="C13" s="5">
        <v>0.08</v>
      </c>
      <c r="D13" s="5">
        <v>0.05</v>
      </c>
      <c r="E13" s="5">
        <v>0.09</v>
      </c>
    </row>
    <row r="14">
      <c r="A14" s="3" t="s">
        <v>32</v>
      </c>
      <c r="B14" s="5">
        <v>0.17</v>
      </c>
      <c r="C14" s="5">
        <v>0.3</v>
      </c>
      <c r="D14" s="5">
        <v>0.58</v>
      </c>
      <c r="E14" s="5">
        <v>0.61</v>
      </c>
    </row>
    <row r="15">
      <c r="A15" s="3"/>
      <c r="B15" s="3"/>
      <c r="C15" s="3"/>
      <c r="D15" s="3"/>
      <c r="E15" s="3"/>
    </row>
    <row r="16">
      <c r="A16" s="3" t="s">
        <v>33</v>
      </c>
      <c r="B16" s="3" t="s">
        <v>17</v>
      </c>
      <c r="C16" s="3" t="s">
        <v>18</v>
      </c>
      <c r="D16" s="3" t="s">
        <v>19</v>
      </c>
      <c r="E16" s="3" t="s">
        <v>20</v>
      </c>
    </row>
    <row r="17">
      <c r="A17" s="3" t="s">
        <v>26</v>
      </c>
      <c r="B17" s="5">
        <v>0.05</v>
      </c>
      <c r="C17" s="5">
        <v>0.04</v>
      </c>
      <c r="D17" s="5">
        <v>0.05</v>
      </c>
      <c r="E17" s="5">
        <v>0.05</v>
      </c>
    </row>
    <row r="18">
      <c r="A18" s="3" t="s">
        <v>27</v>
      </c>
      <c r="B18" s="5">
        <v>0.08</v>
      </c>
      <c r="C18" s="5">
        <v>0.03</v>
      </c>
      <c r="D18" s="5">
        <v>0.08</v>
      </c>
      <c r="E18" s="5">
        <v>0.0</v>
      </c>
    </row>
    <row r="19">
      <c r="A19" s="3" t="s">
        <v>28</v>
      </c>
      <c r="B19" s="5">
        <v>0.1</v>
      </c>
      <c r="C19" s="5">
        <v>0.08</v>
      </c>
      <c r="D19" s="5">
        <v>0.1</v>
      </c>
      <c r="E19" s="5">
        <v>0.03</v>
      </c>
    </row>
    <row r="20">
      <c r="A20" s="3" t="s">
        <v>29</v>
      </c>
      <c r="B20" s="5">
        <v>0.12</v>
      </c>
      <c r="C20" s="5">
        <v>0.12</v>
      </c>
      <c r="D20" s="5">
        <v>0.12</v>
      </c>
      <c r="E20" s="5">
        <v>0.1</v>
      </c>
    </row>
    <row r="21">
      <c r="A21" s="3" t="s">
        <v>30</v>
      </c>
      <c r="B21" s="5">
        <v>0.15</v>
      </c>
      <c r="C21" s="5">
        <v>0.15</v>
      </c>
      <c r="D21" s="5">
        <v>0.15</v>
      </c>
      <c r="E21" s="5">
        <v>0.0</v>
      </c>
    </row>
    <row r="22">
      <c r="A22" s="3" t="s">
        <v>31</v>
      </c>
      <c r="B22" s="5">
        <v>0.03</v>
      </c>
      <c r="C22" s="5">
        <v>0.05</v>
      </c>
      <c r="D22" s="5">
        <v>0.04</v>
      </c>
      <c r="E22" s="5">
        <v>0.08</v>
      </c>
    </row>
    <row r="23">
      <c r="A23" s="3" t="s">
        <v>32</v>
      </c>
      <c r="B23" s="5">
        <v>0.05</v>
      </c>
      <c r="C23" s="5">
        <v>0.03</v>
      </c>
      <c r="D23" s="5">
        <v>0.02</v>
      </c>
      <c r="E23" s="5">
        <v>0.02</v>
      </c>
    </row>
    <row r="24">
      <c r="A24" s="3"/>
      <c r="B24" s="3"/>
      <c r="C24" s="3"/>
      <c r="D24" s="3"/>
      <c r="E24" s="3"/>
    </row>
    <row r="25">
      <c r="A25" s="3" t="s">
        <v>34</v>
      </c>
      <c r="B25" s="3" t="s">
        <v>35</v>
      </c>
      <c r="C25" s="3"/>
      <c r="D25" s="3"/>
      <c r="E25" s="3"/>
    </row>
    <row r="26">
      <c r="A26" s="3" t="s">
        <v>36</v>
      </c>
      <c r="B26" s="4">
        <v>100000.0</v>
      </c>
      <c r="C26" s="3"/>
      <c r="D26" s="3"/>
      <c r="E26" s="3"/>
    </row>
    <row r="27">
      <c r="A27" s="3" t="s">
        <v>37</v>
      </c>
      <c r="B27" s="4">
        <v>50000.0</v>
      </c>
      <c r="C27" s="3"/>
      <c r="D27" s="3"/>
      <c r="E27" s="3"/>
    </row>
    <row r="28">
      <c r="A28" s="3" t="s">
        <v>38</v>
      </c>
      <c r="B28" s="4">
        <v>80000.0</v>
      </c>
      <c r="C28" s="3"/>
      <c r="D28" s="3"/>
      <c r="E28" s="3"/>
    </row>
    <row r="29">
      <c r="A29" s="3"/>
      <c r="B29" s="3"/>
      <c r="C29" s="3"/>
      <c r="D29" s="3"/>
      <c r="E29" s="3"/>
    </row>
    <row r="30">
      <c r="A30" s="3"/>
      <c r="B30" s="3"/>
      <c r="C30" s="3"/>
      <c r="D30" s="3"/>
      <c r="E3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39</v>
      </c>
      <c r="C1" s="3" t="s">
        <v>40</v>
      </c>
      <c r="D1" s="3" t="s">
        <v>41</v>
      </c>
      <c r="E1" s="3" t="s">
        <v>42</v>
      </c>
      <c r="F1" s="3" t="s">
        <v>43</v>
      </c>
      <c r="G1" s="3" t="s">
        <v>44</v>
      </c>
      <c r="H1" s="3" t="s">
        <v>45</v>
      </c>
      <c r="I1" s="3" t="s">
        <v>46</v>
      </c>
      <c r="J1" s="3" t="s">
        <v>47</v>
      </c>
      <c r="K1" s="3" t="s">
        <v>48</v>
      </c>
      <c r="L1" s="3" t="s">
        <v>49</v>
      </c>
      <c r="M1" s="3" t="s">
        <v>50</v>
      </c>
    </row>
    <row r="2">
      <c r="A2" s="3" t="s">
        <v>51</v>
      </c>
      <c r="B2" s="3"/>
      <c r="C2" s="3"/>
      <c r="D2" s="3"/>
      <c r="E2" s="3"/>
      <c r="F2" s="3"/>
      <c r="G2" s="3"/>
      <c r="H2" s="3"/>
      <c r="I2" s="3"/>
      <c r="J2" s="3"/>
      <c r="K2" s="3"/>
      <c r="L2" s="3"/>
      <c r="M2" s="3"/>
    </row>
    <row r="3">
      <c r="A3" s="3" t="s">
        <v>17</v>
      </c>
      <c r="B3" s="4">
        <f>Assumptions!$B2</f>
        <v>400</v>
      </c>
      <c r="C3" s="7">
        <f>B3*(1+Assumptions!$B4)</f>
        <v>412</v>
      </c>
      <c r="D3" s="7">
        <f>C3*(1+Assumptions!$B4)</f>
        <v>424.36</v>
      </c>
      <c r="E3" s="7">
        <f>D3*(1+Assumptions!$B4)</f>
        <v>437.0908</v>
      </c>
      <c r="F3" s="7">
        <f>E3*(1+Assumptions!$B4)</f>
        <v>450.203524</v>
      </c>
      <c r="G3" s="7">
        <f>F3*(1+Assumptions!$B4)</f>
        <v>463.7096297</v>
      </c>
      <c r="H3" s="7">
        <f>G3*(1+Assumptions!$B4)</f>
        <v>477.6209186</v>
      </c>
      <c r="I3" s="7">
        <f>H3*(1+Assumptions!$B4)</f>
        <v>491.9495462</v>
      </c>
      <c r="J3" s="7">
        <f>I3*(1+Assumptions!$B4)</f>
        <v>506.7080326</v>
      </c>
      <c r="K3" s="7">
        <f>J3*(1+Assumptions!$B4)</f>
        <v>521.9092735</v>
      </c>
      <c r="L3" s="7">
        <f>K3*(1+Assumptions!$B4)</f>
        <v>537.5665517</v>
      </c>
      <c r="M3" s="7">
        <f>L3*(1+Assumptions!$B4)</f>
        <v>553.6935483</v>
      </c>
    </row>
    <row r="4">
      <c r="A4" s="3" t="s">
        <v>52</v>
      </c>
      <c r="B4" s="4">
        <f>Assumptions!$C2</f>
        <v>500</v>
      </c>
      <c r="C4" s="7">
        <f>B4*(1+Assumptions!$C4)</f>
        <v>510</v>
      </c>
      <c r="D4" s="7">
        <f>C4*(1+Assumptions!$C4)</f>
        <v>520.2</v>
      </c>
      <c r="E4" s="7">
        <f>D4*(1+Assumptions!$C4)</f>
        <v>530.604</v>
      </c>
      <c r="F4" s="7">
        <f>E4*(1+Assumptions!$C4)</f>
        <v>541.21608</v>
      </c>
      <c r="G4" s="7">
        <f>F4*(1+Assumptions!$C4)</f>
        <v>552.0404016</v>
      </c>
      <c r="H4" s="7">
        <f>G4*(1+Assumptions!$C4)</f>
        <v>563.0812096</v>
      </c>
      <c r="I4" s="7">
        <f>H4*(1+Assumptions!$C4)</f>
        <v>574.3428338</v>
      </c>
      <c r="J4" s="7">
        <f>I4*(1+Assumptions!$C4)</f>
        <v>585.8296905</v>
      </c>
      <c r="K4" s="7">
        <f>J4*(1+Assumptions!$C4)</f>
        <v>597.5462843</v>
      </c>
      <c r="L4" s="7">
        <f>K4*(1+Assumptions!$C4)</f>
        <v>609.49721</v>
      </c>
      <c r="M4" s="7">
        <f>L4*(1+Assumptions!$C4)</f>
        <v>621.6871542</v>
      </c>
    </row>
    <row r="5">
      <c r="A5" s="3" t="s">
        <v>53</v>
      </c>
      <c r="B5" s="4">
        <f>Assumptions!$D2</f>
        <v>300</v>
      </c>
      <c r="C5" s="7">
        <f>B5*(1+Assumptions!$D4)</f>
        <v>303</v>
      </c>
      <c r="D5" s="7">
        <f>C5*(1+Assumptions!$D4)</f>
        <v>306.03</v>
      </c>
      <c r="E5" s="7">
        <f>D5*(1+Assumptions!$D4)</f>
        <v>309.0903</v>
      </c>
      <c r="F5" s="7">
        <f>E5*(1+Assumptions!$D4)</f>
        <v>312.181203</v>
      </c>
      <c r="G5" s="7">
        <f>F5*(1+Assumptions!$D4)</f>
        <v>315.303015</v>
      </c>
      <c r="H5" s="7">
        <f>G5*(1+Assumptions!$D4)</f>
        <v>318.4560452</v>
      </c>
      <c r="I5" s="7">
        <f>H5*(1+Assumptions!$D4)</f>
        <v>321.6406056</v>
      </c>
      <c r="J5" s="7">
        <f>I5*(1+Assumptions!$D4)</f>
        <v>324.8570117</v>
      </c>
      <c r="K5" s="7">
        <f>J5*(1+Assumptions!$D4)</f>
        <v>328.1055818</v>
      </c>
      <c r="L5" s="7">
        <f>K5*(1+Assumptions!$D4)</f>
        <v>331.3866376</v>
      </c>
      <c r="M5" s="7">
        <f>L5*(1+Assumptions!$D4)</f>
        <v>334.700504</v>
      </c>
    </row>
    <row r="6">
      <c r="A6" s="3" t="s">
        <v>20</v>
      </c>
      <c r="B6" s="4">
        <f>Assumptions!$E2</f>
        <v>200</v>
      </c>
      <c r="C6" s="7">
        <f>B6*(1+Assumptions!$E4)</f>
        <v>202</v>
      </c>
      <c r="D6" s="7">
        <f>C6*(1+Assumptions!$E4)</f>
        <v>204.02</v>
      </c>
      <c r="E6" s="7">
        <f>D6*(1+Assumptions!$E4)</f>
        <v>206.0602</v>
      </c>
      <c r="F6" s="7">
        <f>E6*(1+Assumptions!$E4)</f>
        <v>208.120802</v>
      </c>
      <c r="G6" s="7">
        <f>F6*(1+Assumptions!$E4)</f>
        <v>210.20201</v>
      </c>
      <c r="H6" s="7">
        <f>G6*(1+Assumptions!$E4)</f>
        <v>212.3040301</v>
      </c>
      <c r="I6" s="7">
        <f>H6*(1+Assumptions!$E4)</f>
        <v>214.4270704</v>
      </c>
      <c r="J6" s="7">
        <f>I6*(1+Assumptions!$E4)</f>
        <v>216.5713411</v>
      </c>
      <c r="K6" s="7">
        <f>J6*(1+Assumptions!$E4)</f>
        <v>218.7370545</v>
      </c>
      <c r="L6" s="7">
        <f>K6*(1+Assumptions!$E4)</f>
        <v>220.9244251</v>
      </c>
      <c r="M6" s="7">
        <f>L6*(1+Assumptions!$E4)</f>
        <v>223.1336693</v>
      </c>
    </row>
    <row r="7">
      <c r="A7" s="3"/>
      <c r="B7" s="3"/>
      <c r="C7" s="3"/>
      <c r="D7" s="3"/>
      <c r="E7" s="3"/>
      <c r="F7" s="3"/>
      <c r="G7" s="3"/>
      <c r="H7" s="3"/>
      <c r="I7" s="3"/>
      <c r="J7" s="3"/>
      <c r="K7" s="3"/>
      <c r="L7" s="3"/>
      <c r="M7" s="3"/>
    </row>
    <row r="8">
      <c r="A8" s="3" t="s">
        <v>54</v>
      </c>
      <c r="B8" s="3"/>
      <c r="C8" s="3"/>
      <c r="D8" s="3"/>
      <c r="E8" s="3"/>
      <c r="F8" s="3"/>
      <c r="G8" s="3"/>
      <c r="H8" s="3"/>
      <c r="I8" s="3"/>
      <c r="J8" s="3"/>
      <c r="K8" s="3"/>
      <c r="L8" s="3"/>
      <c r="M8" s="3"/>
    </row>
    <row r="9">
      <c r="A9" s="3" t="s">
        <v>17</v>
      </c>
      <c r="B9" s="8">
        <f>Assumptions!$B3</f>
        <v>25000</v>
      </c>
      <c r="C9" s="8">
        <f>B9*(1+Assumptions!$B5)</f>
        <v>25125</v>
      </c>
      <c r="D9" s="8">
        <f>C9*(1+Assumptions!$B5)</f>
        <v>25250.625</v>
      </c>
      <c r="E9" s="8">
        <f>D9*(1+Assumptions!$B5)</f>
        <v>25376.87813</v>
      </c>
      <c r="F9" s="8">
        <f>E9*(1+Assumptions!$B5)</f>
        <v>25503.76252</v>
      </c>
      <c r="G9" s="8">
        <f>F9*(1+Assumptions!$B5)</f>
        <v>25631.28133</v>
      </c>
      <c r="H9" s="8">
        <f>G9*(1+Assumptions!$B5)</f>
        <v>25759.43773</v>
      </c>
      <c r="I9" s="8">
        <f>H9*(1+Assumptions!$B5)</f>
        <v>25888.23492</v>
      </c>
      <c r="J9" s="8">
        <f>I9*(1+Assumptions!$B5)</f>
        <v>26017.6761</v>
      </c>
      <c r="K9" s="8">
        <f>J9*(1+Assumptions!$B5)</f>
        <v>26147.76448</v>
      </c>
      <c r="L9" s="8">
        <f>K9*(1+Assumptions!$B5)</f>
        <v>26278.5033</v>
      </c>
      <c r="M9" s="8">
        <f>L9*(1+Assumptions!$B5)</f>
        <v>26409.89582</v>
      </c>
    </row>
    <row r="10">
      <c r="A10" s="3" t="s">
        <v>52</v>
      </c>
      <c r="B10" s="8">
        <f>Assumptions!$C3</f>
        <v>30000</v>
      </c>
      <c r="C10" s="8">
        <f>B10*(1+Assumptions!$C5)</f>
        <v>30270</v>
      </c>
      <c r="D10" s="8">
        <f>C10*(1+Assumptions!$C5)</f>
        <v>30542.43</v>
      </c>
      <c r="E10" s="8">
        <f>D10*(1+Assumptions!$C5)</f>
        <v>30817.31187</v>
      </c>
      <c r="F10" s="8">
        <f>E10*(1+Assumptions!$C5)</f>
        <v>31094.66768</v>
      </c>
      <c r="G10" s="8">
        <f>F10*(1+Assumptions!$C5)</f>
        <v>31374.51969</v>
      </c>
      <c r="H10" s="8">
        <f>G10*(1+Assumptions!$C5)</f>
        <v>31656.89036</v>
      </c>
      <c r="I10" s="8">
        <f>H10*(1+Assumptions!$C5)</f>
        <v>31941.80238</v>
      </c>
      <c r="J10" s="8">
        <f>I10*(1+Assumptions!$C5)</f>
        <v>32229.2786</v>
      </c>
      <c r="K10" s="8">
        <f>J10*(1+Assumptions!$C5)</f>
        <v>32519.34211</v>
      </c>
      <c r="L10" s="8">
        <f>K10*(1+Assumptions!$C5)</f>
        <v>32812.01618</v>
      </c>
      <c r="M10" s="8">
        <f>L10*(1+Assumptions!$C5)</f>
        <v>33107.32433</v>
      </c>
    </row>
    <row r="11">
      <c r="A11" s="3" t="s">
        <v>53</v>
      </c>
      <c r="B11" s="8">
        <f>Assumptions!$D3</f>
        <v>5000</v>
      </c>
      <c r="C11" s="8">
        <f>B11*(1+Assumptions!$D5)</f>
        <v>5020</v>
      </c>
      <c r="D11" s="8">
        <f>C11*(1+Assumptions!$D5)</f>
        <v>5040.08</v>
      </c>
      <c r="E11" s="8">
        <f>D11*(1+Assumptions!$D5)</f>
        <v>5060.24032</v>
      </c>
      <c r="F11" s="8">
        <f>E11*(1+Assumptions!$D5)</f>
        <v>5080.481281</v>
      </c>
      <c r="G11" s="8">
        <f>F11*(1+Assumptions!$D5)</f>
        <v>5100.803206</v>
      </c>
      <c r="H11" s="8">
        <f>G11*(1+Assumptions!$D5)</f>
        <v>5121.206419</v>
      </c>
      <c r="I11" s="8">
        <f>H11*(1+Assumptions!$D5)</f>
        <v>5141.691245</v>
      </c>
      <c r="J11" s="8">
        <f>I11*(1+Assumptions!$D5)</f>
        <v>5162.25801</v>
      </c>
      <c r="K11" s="8">
        <f>J11*(1+Assumptions!$D5)</f>
        <v>5182.907042</v>
      </c>
      <c r="L11" s="8">
        <f>K11*(1+Assumptions!$D5)</f>
        <v>5203.63867</v>
      </c>
      <c r="M11" s="8">
        <f>L11*(1+Assumptions!$D5)</f>
        <v>5224.453225</v>
      </c>
    </row>
    <row r="12">
      <c r="A12" s="3" t="s">
        <v>20</v>
      </c>
      <c r="B12" s="8">
        <f>Assumptions!$E3</f>
        <v>15000</v>
      </c>
      <c r="C12" s="8">
        <f>B12*(1+Assumptions!$E5)</f>
        <v>15150</v>
      </c>
      <c r="D12" s="8">
        <f>C12*(1+Assumptions!$E5)</f>
        <v>15301.5</v>
      </c>
      <c r="E12" s="8">
        <f>D12*(1+Assumptions!$E5)</f>
        <v>15454.515</v>
      </c>
      <c r="F12" s="8">
        <f>E12*(1+Assumptions!$E5)</f>
        <v>15609.06015</v>
      </c>
      <c r="G12" s="8">
        <f>F12*(1+Assumptions!$E5)</f>
        <v>15765.15075</v>
      </c>
      <c r="H12" s="8">
        <f>G12*(1+Assumptions!$E5)</f>
        <v>15922.80226</v>
      </c>
      <c r="I12" s="8">
        <f>H12*(1+Assumptions!$E5)</f>
        <v>16082.03028</v>
      </c>
      <c r="J12" s="8">
        <f>I12*(1+Assumptions!$E5)</f>
        <v>16242.85058</v>
      </c>
      <c r="K12" s="8">
        <f>J12*(1+Assumptions!$E5)</f>
        <v>16405.27909</v>
      </c>
      <c r="L12" s="8">
        <f>K12*(1+Assumptions!$E5)</f>
        <v>16569.33188</v>
      </c>
      <c r="M12" s="8">
        <f>L12*(1+Assumptions!$E5)</f>
        <v>16735.0252</v>
      </c>
    </row>
    <row r="13">
      <c r="A13" s="3"/>
      <c r="B13" s="3"/>
      <c r="C13" s="3"/>
      <c r="D13" s="3"/>
      <c r="E13" s="3"/>
      <c r="F13" s="3"/>
      <c r="G13" s="3"/>
      <c r="H13" s="3"/>
      <c r="I13" s="3"/>
      <c r="J13" s="3"/>
      <c r="K13" s="3"/>
      <c r="L13" s="3"/>
      <c r="M13" s="3"/>
    </row>
    <row r="14">
      <c r="A14" s="3"/>
      <c r="B14" s="3"/>
      <c r="C14" s="3"/>
      <c r="D14" s="3"/>
      <c r="E14" s="3"/>
      <c r="F14" s="3"/>
      <c r="G14" s="3"/>
      <c r="H14" s="3"/>
      <c r="I14" s="3"/>
      <c r="J14" s="3"/>
      <c r="K14" s="3"/>
      <c r="L14" s="3"/>
      <c r="M14"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39</v>
      </c>
      <c r="C1" s="3" t="s">
        <v>40</v>
      </c>
      <c r="D1" s="3" t="s">
        <v>41</v>
      </c>
      <c r="E1" s="3" t="s">
        <v>42</v>
      </c>
      <c r="F1" s="3" t="s">
        <v>43</v>
      </c>
      <c r="G1" s="3" t="s">
        <v>44</v>
      </c>
      <c r="H1" s="3" t="s">
        <v>45</v>
      </c>
      <c r="I1" s="3" t="s">
        <v>46</v>
      </c>
      <c r="J1" s="3" t="s">
        <v>47</v>
      </c>
      <c r="K1" s="3" t="s">
        <v>48</v>
      </c>
      <c r="L1" s="3" t="s">
        <v>49</v>
      </c>
      <c r="M1" s="3" t="s">
        <v>50</v>
      </c>
    </row>
    <row r="2">
      <c r="A2" s="3" t="s">
        <v>55</v>
      </c>
      <c r="B2" s="3"/>
      <c r="C2" s="3"/>
      <c r="D2" s="3"/>
      <c r="E2" s="3"/>
      <c r="F2" s="3"/>
      <c r="G2" s="3"/>
      <c r="H2" s="3"/>
      <c r="I2" s="3"/>
      <c r="J2" s="3"/>
      <c r="K2" s="3"/>
      <c r="L2" s="3"/>
      <c r="M2" s="3"/>
    </row>
    <row r="3">
      <c r="A3" s="3" t="s">
        <v>17</v>
      </c>
      <c r="B3" s="8">
        <f>'Calcs-1'!B3*'Calcs-1'!B9</f>
        <v>10000000</v>
      </c>
      <c r="C3" s="8">
        <f>'Calcs-1'!C3*'Calcs-1'!C9</f>
        <v>10351500</v>
      </c>
      <c r="D3" s="8">
        <f>'Calcs-1'!D3*'Calcs-1'!D9</f>
        <v>10715355.23</v>
      </c>
      <c r="E3" s="8">
        <f>'Calcs-1'!E3*'Calcs-1'!E9</f>
        <v>11091999.96</v>
      </c>
      <c r="F3" s="8">
        <f>'Calcs-1'!F3*'Calcs-1'!F9</f>
        <v>11481883.76</v>
      </c>
      <c r="G3" s="8">
        <f>'Calcs-1'!G3*'Calcs-1'!G9</f>
        <v>11885471.97</v>
      </c>
      <c r="H3" s="8">
        <f>'Calcs-1'!H3*'Calcs-1'!H9</f>
        <v>12303246.31</v>
      </c>
      <c r="I3" s="8">
        <f>'Calcs-1'!I3*'Calcs-1'!I9</f>
        <v>12735705.42</v>
      </c>
      <c r="J3" s="8">
        <f>'Calcs-1'!J3*'Calcs-1'!J9</f>
        <v>13183365.47</v>
      </c>
      <c r="K3" s="8">
        <f>'Calcs-1'!K3*'Calcs-1'!K9</f>
        <v>13646760.76</v>
      </c>
      <c r="L3" s="8">
        <f>'Calcs-1'!L3*'Calcs-1'!L9</f>
        <v>14126444.4</v>
      </c>
      <c r="M3" s="8">
        <f>'Calcs-1'!M3*'Calcs-1'!M9</f>
        <v>14622988.93</v>
      </c>
    </row>
    <row r="4">
      <c r="A4" s="3" t="s">
        <v>52</v>
      </c>
      <c r="B4" s="8">
        <f>'Calcs-1'!B4*'Calcs-1'!B10</f>
        <v>15000000</v>
      </c>
      <c r="C4" s="8">
        <f>'Calcs-1'!C4*'Calcs-1'!C10</f>
        <v>15437700</v>
      </c>
      <c r="D4" s="8">
        <f>'Calcs-1'!D4*'Calcs-1'!D10</f>
        <v>15888172.09</v>
      </c>
      <c r="E4" s="8">
        <f>'Calcs-1'!E4*'Calcs-1'!E10</f>
        <v>16351788.95</v>
      </c>
      <c r="F4" s="8">
        <f>'Calcs-1'!F4*'Calcs-1'!F10</f>
        <v>16828934.15</v>
      </c>
      <c r="G4" s="8">
        <f>'Calcs-1'!G4*'Calcs-1'!G10</f>
        <v>17320002.45</v>
      </c>
      <c r="H4" s="8">
        <f>'Calcs-1'!H4*'Calcs-1'!H10</f>
        <v>17825400.12</v>
      </c>
      <c r="I4" s="8">
        <f>'Calcs-1'!I4*'Calcs-1'!I10</f>
        <v>18345545.29</v>
      </c>
      <c r="J4" s="8">
        <f>'Calcs-1'!J4*'Calcs-1'!J10</f>
        <v>18880868.31</v>
      </c>
      <c r="K4" s="8">
        <f>'Calcs-1'!K4*'Calcs-1'!K10</f>
        <v>19431812.04</v>
      </c>
      <c r="L4" s="8">
        <f>'Calcs-1'!L4*'Calcs-1'!L10</f>
        <v>19998832.32</v>
      </c>
      <c r="M4" s="8">
        <f>'Calcs-1'!M4*'Calcs-1'!M10</f>
        <v>20582398.25</v>
      </c>
    </row>
    <row r="5">
      <c r="A5" s="3" t="s">
        <v>53</v>
      </c>
      <c r="B5" s="8">
        <f>'Calcs-1'!B5*'Calcs-1'!B11</f>
        <v>1500000</v>
      </c>
      <c r="C5" s="8">
        <f>'Calcs-1'!C5*'Calcs-1'!C11</f>
        <v>1521060</v>
      </c>
      <c r="D5" s="8">
        <f>'Calcs-1'!D5*'Calcs-1'!D11</f>
        <v>1542415.682</v>
      </c>
      <c r="E5" s="8">
        <f>'Calcs-1'!E5*'Calcs-1'!E11</f>
        <v>1564071.199</v>
      </c>
      <c r="F5" s="8">
        <f>'Calcs-1'!F5*'Calcs-1'!F11</f>
        <v>1586030.758</v>
      </c>
      <c r="G5" s="8">
        <f>'Calcs-1'!G5*'Calcs-1'!G11</f>
        <v>1608298.63</v>
      </c>
      <c r="H5" s="8">
        <f>'Calcs-1'!H5*'Calcs-1'!H11</f>
        <v>1630879.143</v>
      </c>
      <c r="I5" s="8">
        <f>'Calcs-1'!I5*'Calcs-1'!I11</f>
        <v>1653776.686</v>
      </c>
      <c r="J5" s="8">
        <f>'Calcs-1'!J5*'Calcs-1'!J11</f>
        <v>1676995.711</v>
      </c>
      <c r="K5" s="8">
        <f>'Calcs-1'!K5*'Calcs-1'!K11</f>
        <v>1700540.73</v>
      </c>
      <c r="L5" s="8">
        <f>'Calcs-1'!L5*'Calcs-1'!L11</f>
        <v>1724416.322</v>
      </c>
      <c r="M5" s="8">
        <f>'Calcs-1'!M5*'Calcs-1'!M11</f>
        <v>1748627.127</v>
      </c>
    </row>
    <row r="6">
      <c r="A6" s="3" t="s">
        <v>20</v>
      </c>
      <c r="B6" s="8">
        <f>'Calcs-1'!B6*'Calcs-1'!B12</f>
        <v>3000000</v>
      </c>
      <c r="C6" s="8">
        <f>'Calcs-1'!C6*'Calcs-1'!C12</f>
        <v>3060300</v>
      </c>
      <c r="D6" s="8">
        <f>'Calcs-1'!D6*'Calcs-1'!D12</f>
        <v>3121812.03</v>
      </c>
      <c r="E6" s="8">
        <f>'Calcs-1'!E6*'Calcs-1'!E12</f>
        <v>3184560.452</v>
      </c>
      <c r="F6" s="8">
        <f>'Calcs-1'!F6*'Calcs-1'!F12</f>
        <v>3248570.117</v>
      </c>
      <c r="G6" s="8">
        <f>'Calcs-1'!G6*'Calcs-1'!G12</f>
        <v>3313866.376</v>
      </c>
      <c r="H6" s="8">
        <f>'Calcs-1'!H6*'Calcs-1'!H12</f>
        <v>3380475.09</v>
      </c>
      <c r="I6" s="8">
        <f>'Calcs-1'!I6*'Calcs-1'!I12</f>
        <v>3448422.64</v>
      </c>
      <c r="J6" s="8">
        <f>'Calcs-1'!J6*'Calcs-1'!J12</f>
        <v>3517735.935</v>
      </c>
      <c r="K6" s="8">
        <f>'Calcs-1'!K6*'Calcs-1'!K12</f>
        <v>3588442.427</v>
      </c>
      <c r="L6" s="8">
        <f>'Calcs-1'!L6*'Calcs-1'!L12</f>
        <v>3660570.12</v>
      </c>
      <c r="M6" s="8">
        <f>'Calcs-1'!M6*'Calcs-1'!M12</f>
        <v>3734147.579</v>
      </c>
    </row>
    <row r="7">
      <c r="A7" s="3" t="s">
        <v>56</v>
      </c>
      <c r="B7" s="8">
        <f t="shared" ref="B7:M7" si="1">SUM(B3:B6)</f>
        <v>29500000</v>
      </c>
      <c r="C7" s="8">
        <f t="shared" si="1"/>
        <v>30370560</v>
      </c>
      <c r="D7" s="8">
        <f t="shared" si="1"/>
        <v>31267755.02</v>
      </c>
      <c r="E7" s="8">
        <f t="shared" si="1"/>
        <v>32192420.56</v>
      </c>
      <c r="F7" s="8">
        <f t="shared" si="1"/>
        <v>33145418.78</v>
      </c>
      <c r="G7" s="8">
        <f t="shared" si="1"/>
        <v>34127639.43</v>
      </c>
      <c r="H7" s="8">
        <f t="shared" si="1"/>
        <v>35140000.67</v>
      </c>
      <c r="I7" s="8">
        <f t="shared" si="1"/>
        <v>36183450.04</v>
      </c>
      <c r="J7" s="8">
        <f t="shared" si="1"/>
        <v>37258965.42</v>
      </c>
      <c r="K7" s="8">
        <f t="shared" si="1"/>
        <v>38367555.96</v>
      </c>
      <c r="L7" s="8">
        <f t="shared" si="1"/>
        <v>39510263.17</v>
      </c>
      <c r="M7" s="8">
        <f t="shared" si="1"/>
        <v>40688161.88</v>
      </c>
    </row>
    <row r="8">
      <c r="A8" s="3"/>
      <c r="B8" s="9"/>
      <c r="C8" s="9"/>
      <c r="D8" s="9"/>
      <c r="E8" s="9"/>
      <c r="F8" s="9"/>
      <c r="G8" s="9"/>
      <c r="H8" s="9"/>
      <c r="I8" s="9"/>
      <c r="J8" s="9"/>
      <c r="K8" s="9"/>
      <c r="L8" s="9"/>
      <c r="M8" s="9"/>
    </row>
    <row r="9">
      <c r="A9" s="3" t="s">
        <v>25</v>
      </c>
      <c r="B9" s="3"/>
      <c r="C9" s="3"/>
      <c r="D9" s="3"/>
      <c r="E9" s="3"/>
      <c r="F9" s="3"/>
      <c r="G9" s="3"/>
      <c r="H9" s="3"/>
      <c r="I9" s="3"/>
      <c r="J9" s="3"/>
      <c r="K9" s="3"/>
      <c r="L9" s="3"/>
      <c r="M9" s="3"/>
    </row>
    <row r="10">
      <c r="A10" s="3" t="s">
        <v>17</v>
      </c>
      <c r="B10" s="3"/>
      <c r="C10" s="3"/>
      <c r="D10" s="3"/>
      <c r="E10" s="3"/>
      <c r="F10" s="3"/>
      <c r="G10" s="3"/>
      <c r="H10" s="3"/>
      <c r="I10" s="3"/>
      <c r="J10" s="3"/>
      <c r="K10" s="3"/>
      <c r="L10" s="3"/>
      <c r="M10" s="3"/>
    </row>
    <row r="11">
      <c r="A11" s="3" t="s">
        <v>26</v>
      </c>
      <c r="B11" s="8">
        <f>B$3*Assumptions!$B8</f>
        <v>1200000</v>
      </c>
      <c r="C11" s="8">
        <f>C$3*Assumptions!$B8</f>
        <v>1242180</v>
      </c>
      <c r="D11" s="8">
        <f>D$3*Assumptions!$B8</f>
        <v>1285842.627</v>
      </c>
      <c r="E11" s="8">
        <f>E$3*Assumptions!$B8</f>
        <v>1331039.995</v>
      </c>
      <c r="F11" s="8">
        <f>F$3*Assumptions!$B8</f>
        <v>1377826.051</v>
      </c>
      <c r="G11" s="8">
        <f>G$3*Assumptions!$B8</f>
        <v>1426256.637</v>
      </c>
      <c r="H11" s="8">
        <f>H$3*Assumptions!$B8</f>
        <v>1476389.558</v>
      </c>
      <c r="I11" s="8">
        <f>I$3*Assumptions!$B8</f>
        <v>1528284.651</v>
      </c>
      <c r="J11" s="8">
        <f>J$3*Assumptions!$B8</f>
        <v>1582003.856</v>
      </c>
      <c r="K11" s="8">
        <f>K$3*Assumptions!$B8</f>
        <v>1637611.292</v>
      </c>
      <c r="L11" s="8">
        <f>L$3*Assumptions!$B8</f>
        <v>1695173.329</v>
      </c>
      <c r="M11" s="8">
        <f>M$3*Assumptions!$B8</f>
        <v>1754758.671</v>
      </c>
    </row>
    <row r="12">
      <c r="A12" s="3" t="s">
        <v>27</v>
      </c>
      <c r="B12" s="8">
        <f>B$3*Assumptions!$B9</f>
        <v>800000</v>
      </c>
      <c r="C12" s="8">
        <f>C$3*Assumptions!$B9</f>
        <v>828120</v>
      </c>
      <c r="D12" s="8">
        <f>D$3*Assumptions!$B9</f>
        <v>857228.418</v>
      </c>
      <c r="E12" s="8">
        <f>E$3*Assumptions!$B9</f>
        <v>887359.9969</v>
      </c>
      <c r="F12" s="8">
        <f>F$3*Assumptions!$B9</f>
        <v>918550.7008</v>
      </c>
      <c r="G12" s="8">
        <f>G$3*Assumptions!$B9</f>
        <v>950837.7579</v>
      </c>
      <c r="H12" s="8">
        <f>H$3*Assumptions!$B9</f>
        <v>984259.7051</v>
      </c>
      <c r="I12" s="8">
        <f>I$3*Assumptions!$B9</f>
        <v>1018856.434</v>
      </c>
      <c r="J12" s="8">
        <f>J$3*Assumptions!$B9</f>
        <v>1054669.237</v>
      </c>
      <c r="K12" s="8">
        <f>K$3*Assumptions!$B9</f>
        <v>1091740.861</v>
      </c>
      <c r="L12" s="8">
        <f>L$3*Assumptions!$B9</f>
        <v>1130115.552</v>
      </c>
      <c r="M12" s="8">
        <f>M$3*Assumptions!$B9</f>
        <v>1169839.114</v>
      </c>
    </row>
    <row r="13">
      <c r="A13" s="3" t="s">
        <v>28</v>
      </c>
      <c r="B13" s="8">
        <f>B$3*Assumptions!$B10</f>
        <v>1500000</v>
      </c>
      <c r="C13" s="8">
        <f>C$3*Assumptions!$B10</f>
        <v>1552725</v>
      </c>
      <c r="D13" s="8">
        <f>D$3*Assumptions!$B10</f>
        <v>1607303.284</v>
      </c>
      <c r="E13" s="8">
        <f>E$3*Assumptions!$B10</f>
        <v>1663799.994</v>
      </c>
      <c r="F13" s="8">
        <f>F$3*Assumptions!$B10</f>
        <v>1722282.564</v>
      </c>
      <c r="G13" s="8">
        <f>G$3*Assumptions!$B10</f>
        <v>1782820.796</v>
      </c>
      <c r="H13" s="8">
        <f>H$3*Assumptions!$B10</f>
        <v>1845486.947</v>
      </c>
      <c r="I13" s="8">
        <f>I$3*Assumptions!$B10</f>
        <v>1910355.813</v>
      </c>
      <c r="J13" s="8">
        <f>J$3*Assumptions!$B10</f>
        <v>1977504.82</v>
      </c>
      <c r="K13" s="8">
        <f>K$3*Assumptions!$B10</f>
        <v>2047014.115</v>
      </c>
      <c r="L13" s="8">
        <f>L$3*Assumptions!$B10</f>
        <v>2118966.661</v>
      </c>
      <c r="M13" s="8">
        <f>M$3*Assumptions!$B10</f>
        <v>2193448.339</v>
      </c>
    </row>
    <row r="14">
      <c r="A14" s="3" t="s">
        <v>29</v>
      </c>
      <c r="B14" s="8">
        <f>B$3*Assumptions!$B11</f>
        <v>2000000</v>
      </c>
      <c r="C14" s="8">
        <f>C$3*Assumptions!$B11</f>
        <v>2070300</v>
      </c>
      <c r="D14" s="8">
        <f>D$3*Assumptions!$B11</f>
        <v>2143071.045</v>
      </c>
      <c r="E14" s="8">
        <f>E$3*Assumptions!$B11</f>
        <v>2218399.992</v>
      </c>
      <c r="F14" s="8">
        <f>F$3*Assumptions!$B11</f>
        <v>2296376.752</v>
      </c>
      <c r="G14" s="8">
        <f>G$3*Assumptions!$B11</f>
        <v>2377094.395</v>
      </c>
      <c r="H14" s="8">
        <f>H$3*Assumptions!$B11</f>
        <v>2460649.263</v>
      </c>
      <c r="I14" s="8">
        <f>I$3*Assumptions!$B11</f>
        <v>2547141.084</v>
      </c>
      <c r="J14" s="8">
        <f>J$3*Assumptions!$B11</f>
        <v>2636673.093</v>
      </c>
      <c r="K14" s="8">
        <f>K$3*Assumptions!$B11</f>
        <v>2729352.153</v>
      </c>
      <c r="L14" s="8">
        <f>L$3*Assumptions!$B11</f>
        <v>2825288.881</v>
      </c>
      <c r="M14" s="8">
        <f>M$3*Assumptions!$B11</f>
        <v>2924597.785</v>
      </c>
    </row>
    <row r="15">
      <c r="A15" s="3" t="s">
        <v>30</v>
      </c>
      <c r="B15" s="8">
        <f>B$3*Assumptions!$B12</f>
        <v>1800000</v>
      </c>
      <c r="C15" s="8">
        <f>C$3*Assumptions!$B12</f>
        <v>1863270</v>
      </c>
      <c r="D15" s="8">
        <f>D$3*Assumptions!$B12</f>
        <v>1928763.941</v>
      </c>
      <c r="E15" s="8">
        <f>E$3*Assumptions!$B12</f>
        <v>1996559.993</v>
      </c>
      <c r="F15" s="8">
        <f>F$3*Assumptions!$B12</f>
        <v>2066739.077</v>
      </c>
      <c r="G15" s="8">
        <f>G$3*Assumptions!$B12</f>
        <v>2139384.955</v>
      </c>
      <c r="H15" s="8">
        <f>H$3*Assumptions!$B12</f>
        <v>2214584.336</v>
      </c>
      <c r="I15" s="8">
        <f>I$3*Assumptions!$B12</f>
        <v>2292426.976</v>
      </c>
      <c r="J15" s="8">
        <f>J$3*Assumptions!$B12</f>
        <v>2373005.784</v>
      </c>
      <c r="K15" s="8">
        <f>K$3*Assumptions!$B12</f>
        <v>2456416.937</v>
      </c>
      <c r="L15" s="8">
        <f>L$3*Assumptions!$B12</f>
        <v>2542759.993</v>
      </c>
      <c r="M15" s="8">
        <f>M$3*Assumptions!$B12</f>
        <v>2632138.007</v>
      </c>
    </row>
    <row r="16">
      <c r="A16" s="3" t="s">
        <v>31</v>
      </c>
      <c r="B16" s="8">
        <f>B$3*Assumptions!$B13</f>
        <v>1000000</v>
      </c>
      <c r="C16" s="8">
        <f>C$3*Assumptions!$B13</f>
        <v>1035150</v>
      </c>
      <c r="D16" s="8">
        <f>D$3*Assumptions!$B13</f>
        <v>1071535.523</v>
      </c>
      <c r="E16" s="8">
        <f>E$3*Assumptions!$B13</f>
        <v>1109199.996</v>
      </c>
      <c r="F16" s="8">
        <f>F$3*Assumptions!$B13</f>
        <v>1148188.376</v>
      </c>
      <c r="G16" s="8">
        <f>G$3*Assumptions!$B13</f>
        <v>1188547.197</v>
      </c>
      <c r="H16" s="8">
        <f>H$3*Assumptions!$B13</f>
        <v>1230324.631</v>
      </c>
      <c r="I16" s="8">
        <f>I$3*Assumptions!$B13</f>
        <v>1273570.542</v>
      </c>
      <c r="J16" s="8">
        <f>J$3*Assumptions!$B13</f>
        <v>1318336.547</v>
      </c>
      <c r="K16" s="8">
        <f>K$3*Assumptions!$B13</f>
        <v>1364676.076</v>
      </c>
      <c r="L16" s="8">
        <f>L$3*Assumptions!$B13</f>
        <v>1412644.44</v>
      </c>
      <c r="M16" s="8">
        <f>M$3*Assumptions!$B13</f>
        <v>1462298.893</v>
      </c>
    </row>
    <row r="17">
      <c r="A17" s="3" t="s">
        <v>32</v>
      </c>
      <c r="B17" s="8">
        <f>B$3*Assumptions!$B14</f>
        <v>1700000</v>
      </c>
      <c r="C17" s="8">
        <f>C$3*Assumptions!$B14</f>
        <v>1759755</v>
      </c>
      <c r="D17" s="8">
        <f>D$3*Assumptions!$B14</f>
        <v>1821610.388</v>
      </c>
      <c r="E17" s="8">
        <f>E$3*Assumptions!$B14</f>
        <v>1885639.993</v>
      </c>
      <c r="F17" s="8">
        <f>F$3*Assumptions!$B14</f>
        <v>1951920.239</v>
      </c>
      <c r="G17" s="8">
        <f>G$3*Assumptions!$B14</f>
        <v>2020530.236</v>
      </c>
      <c r="H17" s="8">
        <f>H$3*Assumptions!$B14</f>
        <v>2091551.873</v>
      </c>
      <c r="I17" s="8">
        <f>I$3*Assumptions!$B14</f>
        <v>2165069.922</v>
      </c>
      <c r="J17" s="8">
        <f>J$3*Assumptions!$B14</f>
        <v>2241172.129</v>
      </c>
      <c r="K17" s="8">
        <f>K$3*Assumptions!$B14</f>
        <v>2319949.33</v>
      </c>
      <c r="L17" s="8">
        <f>L$3*Assumptions!$B14</f>
        <v>2401495.549</v>
      </c>
      <c r="M17" s="8">
        <f>M$3*Assumptions!$B14</f>
        <v>2485908.117</v>
      </c>
    </row>
    <row r="18">
      <c r="A18" s="3"/>
      <c r="B18" s="3"/>
      <c r="C18" s="3"/>
      <c r="D18" s="3"/>
      <c r="E18" s="3"/>
      <c r="F18" s="3"/>
      <c r="G18" s="3"/>
      <c r="H18" s="3"/>
      <c r="I18" s="3"/>
      <c r="J18" s="3"/>
      <c r="K18" s="3"/>
      <c r="L18" s="3"/>
      <c r="M18" s="3"/>
    </row>
    <row r="19">
      <c r="A19" s="3" t="s">
        <v>52</v>
      </c>
      <c r="B19" s="3"/>
      <c r="C19" s="3"/>
      <c r="D19" s="3"/>
      <c r="E19" s="3"/>
      <c r="F19" s="3"/>
      <c r="G19" s="3"/>
      <c r="H19" s="3"/>
      <c r="I19" s="3"/>
      <c r="J19" s="3"/>
      <c r="K19" s="3"/>
      <c r="L19" s="3"/>
      <c r="M19" s="3"/>
    </row>
    <row r="20">
      <c r="A20" s="3" t="s">
        <v>26</v>
      </c>
      <c r="B20" s="8">
        <f>B$4*Assumptions!$C8</f>
        <v>1500000</v>
      </c>
      <c r="C20" s="8">
        <f>C$4*Assumptions!$C8</f>
        <v>1543770</v>
      </c>
      <c r="D20" s="8">
        <f>D$4*Assumptions!$C8</f>
        <v>1588817.209</v>
      </c>
      <c r="E20" s="8">
        <f>E$4*Assumptions!$C8</f>
        <v>1635178.895</v>
      </c>
      <c r="F20" s="8">
        <f>F$4*Assumptions!$C8</f>
        <v>1682893.415</v>
      </c>
      <c r="G20" s="8">
        <f>G$4*Assumptions!$C8</f>
        <v>1732000.245</v>
      </c>
      <c r="H20" s="8">
        <f>H$4*Assumptions!$C8</f>
        <v>1782540.012</v>
      </c>
      <c r="I20" s="8">
        <f>I$4*Assumptions!$C8</f>
        <v>1834554.529</v>
      </c>
      <c r="J20" s="8">
        <f>J$4*Assumptions!$C8</f>
        <v>1888086.831</v>
      </c>
      <c r="K20" s="8">
        <f>K$4*Assumptions!$C8</f>
        <v>1943181.204</v>
      </c>
      <c r="L20" s="8">
        <f>L$4*Assumptions!$C8</f>
        <v>1999883.232</v>
      </c>
      <c r="M20" s="8">
        <f>M$4*Assumptions!$C8</f>
        <v>2058239.825</v>
      </c>
    </row>
    <row r="21">
      <c r="A21" s="3" t="s">
        <v>27</v>
      </c>
      <c r="B21" s="8">
        <f>B$4*Assumptions!$C9</f>
        <v>750000</v>
      </c>
      <c r="C21" s="8">
        <f>C$4*Assumptions!$C9</f>
        <v>771885</v>
      </c>
      <c r="D21" s="8">
        <f>D$4*Assumptions!$C9</f>
        <v>794408.6043</v>
      </c>
      <c r="E21" s="8">
        <f>E$4*Assumptions!$C9</f>
        <v>817589.4474</v>
      </c>
      <c r="F21" s="8">
        <f>F$4*Assumptions!$C9</f>
        <v>841446.7074</v>
      </c>
      <c r="G21" s="8">
        <f>G$4*Assumptions!$C9</f>
        <v>866000.1224</v>
      </c>
      <c r="H21" s="8">
        <f>H$4*Assumptions!$C9</f>
        <v>891270.0059</v>
      </c>
      <c r="I21" s="8">
        <f>I$4*Assumptions!$C9</f>
        <v>917277.2647</v>
      </c>
      <c r="J21" s="8">
        <f>J$4*Assumptions!$C9</f>
        <v>944043.4153</v>
      </c>
      <c r="K21" s="8">
        <f>K$4*Assumptions!$C9</f>
        <v>971590.6022</v>
      </c>
      <c r="L21" s="8">
        <f>L$4*Assumptions!$C9</f>
        <v>999941.6159</v>
      </c>
      <c r="M21" s="8">
        <f>M$4*Assumptions!$C9</f>
        <v>1029119.912</v>
      </c>
    </row>
    <row r="22">
      <c r="A22" s="3" t="s">
        <v>28</v>
      </c>
      <c r="B22" s="8">
        <f>B$4*Assumptions!$C10</f>
        <v>1800000</v>
      </c>
      <c r="C22" s="8">
        <f>C$4*Assumptions!$C10</f>
        <v>1852524</v>
      </c>
      <c r="D22" s="8">
        <f>D$4*Assumptions!$C10</f>
        <v>1906580.65</v>
      </c>
      <c r="E22" s="8">
        <f>E$4*Assumptions!$C10</f>
        <v>1962214.674</v>
      </c>
      <c r="F22" s="8">
        <f>F$4*Assumptions!$C10</f>
        <v>2019472.098</v>
      </c>
      <c r="G22" s="8">
        <f>G$4*Assumptions!$C10</f>
        <v>2078400.294</v>
      </c>
      <c r="H22" s="8">
        <f>H$4*Assumptions!$C10</f>
        <v>2139048.014</v>
      </c>
      <c r="I22" s="8">
        <f>I$4*Assumptions!$C10</f>
        <v>2201465.435</v>
      </c>
      <c r="J22" s="8">
        <f>J$4*Assumptions!$C10</f>
        <v>2265704.197</v>
      </c>
      <c r="K22" s="8">
        <f>K$4*Assumptions!$C10</f>
        <v>2331817.445</v>
      </c>
      <c r="L22" s="8">
        <f>L$4*Assumptions!$C10</f>
        <v>2399859.878</v>
      </c>
      <c r="M22" s="8">
        <f>M$4*Assumptions!$C10</f>
        <v>2469887.789</v>
      </c>
    </row>
    <row r="23">
      <c r="A23" s="3" t="s">
        <v>29</v>
      </c>
      <c r="B23" s="8">
        <f>B$4*Assumptions!$C11</f>
        <v>2250000</v>
      </c>
      <c r="C23" s="8">
        <f>C$4*Assumptions!$C11</f>
        <v>2315655</v>
      </c>
      <c r="D23" s="8">
        <f>D$4*Assumptions!$C11</f>
        <v>2383225.813</v>
      </c>
      <c r="E23" s="8">
        <f>E$4*Assumptions!$C11</f>
        <v>2452768.342</v>
      </c>
      <c r="F23" s="8">
        <f>F$4*Assumptions!$C11</f>
        <v>2524340.122</v>
      </c>
      <c r="G23" s="8">
        <f>G$4*Assumptions!$C11</f>
        <v>2598000.367</v>
      </c>
      <c r="H23" s="8">
        <f>H$4*Assumptions!$C11</f>
        <v>2673810.018</v>
      </c>
      <c r="I23" s="8">
        <f>I$4*Assumptions!$C11</f>
        <v>2751831.794</v>
      </c>
      <c r="J23" s="8">
        <f>J$4*Assumptions!$C11</f>
        <v>2832130.246</v>
      </c>
      <c r="K23" s="8">
        <f>K$4*Assumptions!$C11</f>
        <v>2914771.806</v>
      </c>
      <c r="L23" s="8">
        <f>L$4*Assumptions!$C11</f>
        <v>2999824.848</v>
      </c>
      <c r="M23" s="8">
        <f>M$4*Assumptions!$C11</f>
        <v>3087359.737</v>
      </c>
    </row>
    <row r="24">
      <c r="A24" s="3" t="s">
        <v>30</v>
      </c>
      <c r="B24" s="8">
        <f>B$4*Assumptions!$C12</f>
        <v>3000000</v>
      </c>
      <c r="C24" s="8">
        <f>C$4*Assumptions!$C12</f>
        <v>3087540</v>
      </c>
      <c r="D24" s="8">
        <f>D$4*Assumptions!$C12</f>
        <v>3177634.417</v>
      </c>
      <c r="E24" s="8">
        <f>E$4*Assumptions!$C12</f>
        <v>3270357.789</v>
      </c>
      <c r="F24" s="8">
        <f>F$4*Assumptions!$C12</f>
        <v>3365786.83</v>
      </c>
      <c r="G24" s="8">
        <f>G$4*Assumptions!$C12</f>
        <v>3464000.489</v>
      </c>
      <c r="H24" s="8">
        <f>H$4*Assumptions!$C12</f>
        <v>3565080.024</v>
      </c>
      <c r="I24" s="8">
        <f>I$4*Assumptions!$C12</f>
        <v>3669109.059</v>
      </c>
      <c r="J24" s="8">
        <f>J$4*Assumptions!$C12</f>
        <v>3776173.661</v>
      </c>
      <c r="K24" s="8">
        <f>K$4*Assumptions!$C12</f>
        <v>3886362.409</v>
      </c>
      <c r="L24" s="8">
        <f>L$4*Assumptions!$C12</f>
        <v>3999766.464</v>
      </c>
      <c r="M24" s="8">
        <f>M$4*Assumptions!$C12</f>
        <v>4116479.649</v>
      </c>
    </row>
    <row r="25">
      <c r="A25" s="3" t="s">
        <v>31</v>
      </c>
      <c r="B25" s="8">
        <f>B$4*Assumptions!$C13</f>
        <v>1200000</v>
      </c>
      <c r="C25" s="8">
        <f>C$4*Assumptions!$C13</f>
        <v>1235016</v>
      </c>
      <c r="D25" s="8">
        <f>D$4*Assumptions!$C13</f>
        <v>1271053.767</v>
      </c>
      <c r="E25" s="8">
        <f>E$4*Assumptions!$C13</f>
        <v>1308143.116</v>
      </c>
      <c r="F25" s="8">
        <f>F$4*Assumptions!$C13</f>
        <v>1346314.732</v>
      </c>
      <c r="G25" s="8">
        <f>G$4*Assumptions!$C13</f>
        <v>1385600.196</v>
      </c>
      <c r="H25" s="8">
        <f>H$4*Assumptions!$C13</f>
        <v>1426032.01</v>
      </c>
      <c r="I25" s="8">
        <f>I$4*Assumptions!$C13</f>
        <v>1467643.624</v>
      </c>
      <c r="J25" s="8">
        <f>J$4*Assumptions!$C13</f>
        <v>1510469.464</v>
      </c>
      <c r="K25" s="8">
        <f>K$4*Assumptions!$C13</f>
        <v>1554544.963</v>
      </c>
      <c r="L25" s="8">
        <f>L$4*Assumptions!$C13</f>
        <v>1599906.585</v>
      </c>
      <c r="M25" s="8">
        <f>M$4*Assumptions!$C13</f>
        <v>1646591.86</v>
      </c>
    </row>
    <row r="26">
      <c r="A26" s="3" t="s">
        <v>32</v>
      </c>
      <c r="B26" s="8">
        <f>B$4*Assumptions!$C14</f>
        <v>4500000</v>
      </c>
      <c r="C26" s="8">
        <f>C$4*Assumptions!$C14</f>
        <v>4631310</v>
      </c>
      <c r="D26" s="8">
        <f>D$4*Assumptions!$C14</f>
        <v>4766451.626</v>
      </c>
      <c r="E26" s="8">
        <f>E$4*Assumptions!$C14</f>
        <v>4905536.684</v>
      </c>
      <c r="F26" s="8">
        <f>F$4*Assumptions!$C14</f>
        <v>5048680.245</v>
      </c>
      <c r="G26" s="8">
        <f>G$4*Assumptions!$C14</f>
        <v>5196000.734</v>
      </c>
      <c r="H26" s="8">
        <f>H$4*Assumptions!$C14</f>
        <v>5347620.036</v>
      </c>
      <c r="I26" s="8">
        <f>I$4*Assumptions!$C14</f>
        <v>5503663.588</v>
      </c>
      <c r="J26" s="8">
        <f>J$4*Assumptions!$C14</f>
        <v>5664260.492</v>
      </c>
      <c r="K26" s="8">
        <f>K$4*Assumptions!$C14</f>
        <v>5829543.613</v>
      </c>
      <c r="L26" s="8">
        <f>L$4*Assumptions!$C14</f>
        <v>5999649.696</v>
      </c>
      <c r="M26" s="8">
        <f>M$4*Assumptions!$C14</f>
        <v>6174719.474</v>
      </c>
    </row>
    <row r="27">
      <c r="A27" s="3"/>
      <c r="B27" s="3"/>
      <c r="C27" s="3"/>
      <c r="D27" s="3"/>
      <c r="E27" s="3"/>
      <c r="F27" s="3"/>
      <c r="G27" s="3"/>
      <c r="H27" s="3"/>
      <c r="I27" s="3"/>
      <c r="J27" s="3"/>
      <c r="K27" s="3"/>
      <c r="L27" s="3"/>
      <c r="M27" s="3"/>
    </row>
    <row r="28">
      <c r="A28" s="3" t="s">
        <v>53</v>
      </c>
      <c r="B28" s="3"/>
      <c r="C28" s="3"/>
      <c r="D28" s="3"/>
      <c r="E28" s="3"/>
      <c r="F28" s="3"/>
      <c r="G28" s="3"/>
      <c r="H28" s="3"/>
      <c r="I28" s="3"/>
      <c r="J28" s="3"/>
      <c r="K28" s="3"/>
      <c r="L28" s="3"/>
      <c r="M28" s="3"/>
    </row>
    <row r="29">
      <c r="A29" s="3" t="s">
        <v>26</v>
      </c>
      <c r="B29" s="8">
        <f>B$5*Assumptions!$D8</f>
        <v>75000</v>
      </c>
      <c r="C29" s="8">
        <f>C$5*Assumptions!$D8</f>
        <v>76053</v>
      </c>
      <c r="D29" s="8">
        <f>D$5*Assumptions!$D8</f>
        <v>77120.78412</v>
      </c>
      <c r="E29" s="8">
        <f>E$5*Assumptions!$D8</f>
        <v>78203.55993</v>
      </c>
      <c r="F29" s="8">
        <f>F$5*Assumptions!$D8</f>
        <v>79301.53791</v>
      </c>
      <c r="G29" s="8">
        <f>G$5*Assumptions!$D8</f>
        <v>80414.9315</v>
      </c>
      <c r="H29" s="8">
        <f>H$5*Assumptions!$D8</f>
        <v>81543.95714</v>
      </c>
      <c r="I29" s="8">
        <f>I$5*Assumptions!$D8</f>
        <v>82688.8343</v>
      </c>
      <c r="J29" s="8">
        <f>J$5*Assumptions!$D8</f>
        <v>83849.78553</v>
      </c>
      <c r="K29" s="8">
        <f>K$5*Assumptions!$D8</f>
        <v>85027.03652</v>
      </c>
      <c r="L29" s="8">
        <f>L$5*Assumptions!$D8</f>
        <v>86220.81611</v>
      </c>
      <c r="M29" s="8">
        <f>M$5*Assumptions!$D8</f>
        <v>87431.35637</v>
      </c>
    </row>
    <row r="30">
      <c r="A30" s="3" t="s">
        <v>27</v>
      </c>
      <c r="B30" s="8">
        <f>B$5*Assumptions!$D9</f>
        <v>45000</v>
      </c>
      <c r="C30" s="8">
        <f>C$5*Assumptions!$D9</f>
        <v>45631.8</v>
      </c>
      <c r="D30" s="8">
        <f>D$5*Assumptions!$D9</f>
        <v>46272.47047</v>
      </c>
      <c r="E30" s="8">
        <f>E$5*Assumptions!$D9</f>
        <v>46922.13596</v>
      </c>
      <c r="F30" s="8">
        <f>F$5*Assumptions!$D9</f>
        <v>47580.92275</v>
      </c>
      <c r="G30" s="8">
        <f>G$5*Assumptions!$D9</f>
        <v>48248.9589</v>
      </c>
      <c r="H30" s="8">
        <f>H$5*Assumptions!$D9</f>
        <v>48926.37428</v>
      </c>
      <c r="I30" s="8">
        <f>I$5*Assumptions!$D9</f>
        <v>49613.30058</v>
      </c>
      <c r="J30" s="8">
        <f>J$5*Assumptions!$D9</f>
        <v>50309.87132</v>
      </c>
      <c r="K30" s="8">
        <f>K$5*Assumptions!$D9</f>
        <v>51016.22191</v>
      </c>
      <c r="L30" s="8">
        <f>L$5*Assumptions!$D9</f>
        <v>51732.48967</v>
      </c>
      <c r="M30" s="8">
        <f>M$5*Assumptions!$D9</f>
        <v>52458.81382</v>
      </c>
    </row>
    <row r="31">
      <c r="A31" s="3" t="s">
        <v>28</v>
      </c>
      <c r="B31" s="8">
        <f>B$5*Assumptions!$D10</f>
        <v>90000</v>
      </c>
      <c r="C31" s="8">
        <f>C$5*Assumptions!$D10</f>
        <v>91263.6</v>
      </c>
      <c r="D31" s="8">
        <f>D$5*Assumptions!$D10</f>
        <v>92544.94094</v>
      </c>
      <c r="E31" s="8">
        <f>E$5*Assumptions!$D10</f>
        <v>93844.27191</v>
      </c>
      <c r="F31" s="8">
        <f>F$5*Assumptions!$D10</f>
        <v>95161.84549</v>
      </c>
      <c r="G31" s="8">
        <f>G$5*Assumptions!$D10</f>
        <v>96497.9178</v>
      </c>
      <c r="H31" s="8">
        <f>H$5*Assumptions!$D10</f>
        <v>97852.74857</v>
      </c>
      <c r="I31" s="8">
        <f>I$5*Assumptions!$D10</f>
        <v>99226.60116</v>
      </c>
      <c r="J31" s="8">
        <f>J$5*Assumptions!$D10</f>
        <v>100619.7426</v>
      </c>
      <c r="K31" s="8">
        <f>K$5*Assumptions!$D10</f>
        <v>102032.4438</v>
      </c>
      <c r="L31" s="8">
        <f>L$5*Assumptions!$D10</f>
        <v>103464.9793</v>
      </c>
      <c r="M31" s="8">
        <f>M$5*Assumptions!$D10</f>
        <v>104917.6276</v>
      </c>
    </row>
    <row r="32">
      <c r="A32" s="3" t="s">
        <v>29</v>
      </c>
      <c r="B32" s="8">
        <f>B$5*Assumptions!$D11</f>
        <v>120000</v>
      </c>
      <c r="C32" s="8">
        <f>C$5*Assumptions!$D11</f>
        <v>121684.8</v>
      </c>
      <c r="D32" s="8">
        <f>D$5*Assumptions!$D11</f>
        <v>123393.2546</v>
      </c>
      <c r="E32" s="8">
        <f>E$5*Assumptions!$D11</f>
        <v>125125.6959</v>
      </c>
      <c r="F32" s="8">
        <f>F$5*Assumptions!$D11</f>
        <v>126882.4607</v>
      </c>
      <c r="G32" s="8">
        <f>G$5*Assumptions!$D11</f>
        <v>128663.8904</v>
      </c>
      <c r="H32" s="8">
        <f>H$5*Assumptions!$D11</f>
        <v>130470.3314</v>
      </c>
      <c r="I32" s="8">
        <f>I$5*Assumptions!$D11</f>
        <v>132302.1349</v>
      </c>
      <c r="J32" s="8">
        <f>J$5*Assumptions!$D11</f>
        <v>134159.6569</v>
      </c>
      <c r="K32" s="8">
        <f>K$5*Assumptions!$D11</f>
        <v>136043.2584</v>
      </c>
      <c r="L32" s="8">
        <f>L$5*Assumptions!$D11</f>
        <v>137953.3058</v>
      </c>
      <c r="M32" s="8">
        <f>M$5*Assumptions!$D11</f>
        <v>139890.1702</v>
      </c>
    </row>
    <row r="33">
      <c r="A33" s="3" t="s">
        <v>30</v>
      </c>
      <c r="B33" s="8">
        <f>B$5*Assumptions!$D12</f>
        <v>225000</v>
      </c>
      <c r="C33" s="8">
        <f>C$5*Assumptions!$D12</f>
        <v>228159</v>
      </c>
      <c r="D33" s="8">
        <f>D$5*Assumptions!$D12</f>
        <v>231362.3524</v>
      </c>
      <c r="E33" s="8">
        <f>E$5*Assumptions!$D12</f>
        <v>234610.6798</v>
      </c>
      <c r="F33" s="8">
        <f>F$5*Assumptions!$D12</f>
        <v>237904.6137</v>
      </c>
      <c r="G33" s="8">
        <f>G$5*Assumptions!$D12</f>
        <v>241244.7945</v>
      </c>
      <c r="H33" s="8">
        <f>H$5*Assumptions!$D12</f>
        <v>244631.8714</v>
      </c>
      <c r="I33" s="8">
        <f>I$5*Assumptions!$D12</f>
        <v>248066.5029</v>
      </c>
      <c r="J33" s="8">
        <f>J$5*Assumptions!$D12</f>
        <v>251549.3566</v>
      </c>
      <c r="K33" s="8">
        <f>K$5*Assumptions!$D12</f>
        <v>255081.1096</v>
      </c>
      <c r="L33" s="8">
        <f>L$5*Assumptions!$D12</f>
        <v>258662.4483</v>
      </c>
      <c r="M33" s="8">
        <f>M$5*Assumptions!$D12</f>
        <v>262294.0691</v>
      </c>
    </row>
    <row r="34">
      <c r="A34" s="3" t="s">
        <v>31</v>
      </c>
      <c r="B34" s="8">
        <f>B$5*Assumptions!$D13</f>
        <v>75000</v>
      </c>
      <c r="C34" s="8">
        <f>C$5*Assumptions!$D13</f>
        <v>76053</v>
      </c>
      <c r="D34" s="8">
        <f>D$5*Assumptions!$D13</f>
        <v>77120.78412</v>
      </c>
      <c r="E34" s="8">
        <f>E$5*Assumptions!$D13</f>
        <v>78203.55993</v>
      </c>
      <c r="F34" s="8">
        <f>F$5*Assumptions!$D13</f>
        <v>79301.53791</v>
      </c>
      <c r="G34" s="8">
        <f>G$5*Assumptions!$D13</f>
        <v>80414.9315</v>
      </c>
      <c r="H34" s="8">
        <f>H$5*Assumptions!$D13</f>
        <v>81543.95714</v>
      </c>
      <c r="I34" s="8">
        <f>I$5*Assumptions!$D13</f>
        <v>82688.8343</v>
      </c>
      <c r="J34" s="8">
        <f>J$5*Assumptions!$D13</f>
        <v>83849.78553</v>
      </c>
      <c r="K34" s="8">
        <f>K$5*Assumptions!$D13</f>
        <v>85027.03652</v>
      </c>
      <c r="L34" s="8">
        <f>L$5*Assumptions!$D13</f>
        <v>86220.81611</v>
      </c>
      <c r="M34" s="8">
        <f>M$5*Assumptions!$D13</f>
        <v>87431.35637</v>
      </c>
    </row>
    <row r="35">
      <c r="A35" s="3" t="s">
        <v>32</v>
      </c>
      <c r="B35" s="8">
        <f>B$5*Assumptions!$D14</f>
        <v>870000</v>
      </c>
      <c r="C35" s="8">
        <f>C$5*Assumptions!$D14</f>
        <v>882214.8</v>
      </c>
      <c r="D35" s="8">
        <f>D$5*Assumptions!$D14</f>
        <v>894601.0958</v>
      </c>
      <c r="E35" s="8">
        <f>E$5*Assumptions!$D14</f>
        <v>907161.2952</v>
      </c>
      <c r="F35" s="8">
        <f>F$5*Assumptions!$D14</f>
        <v>919897.8398</v>
      </c>
      <c r="G35" s="8">
        <f>G$5*Assumptions!$D14</f>
        <v>932813.2054</v>
      </c>
      <c r="H35" s="8">
        <f>H$5*Assumptions!$D14</f>
        <v>945909.9028</v>
      </c>
      <c r="I35" s="8">
        <f>I$5*Assumptions!$D14</f>
        <v>959190.4779</v>
      </c>
      <c r="J35" s="8">
        <f>J$5*Assumptions!$D14</f>
        <v>972657.5122</v>
      </c>
      <c r="K35" s="8">
        <f>K$5*Assumptions!$D14</f>
        <v>986313.6237</v>
      </c>
      <c r="L35" s="8">
        <f>L$5*Assumptions!$D14</f>
        <v>1000161.467</v>
      </c>
      <c r="M35" s="8">
        <f>M$5*Assumptions!$D14</f>
        <v>1014203.734</v>
      </c>
    </row>
    <row r="36">
      <c r="A36" s="3"/>
      <c r="B36" s="3"/>
      <c r="C36" s="3"/>
      <c r="D36" s="3"/>
      <c r="E36" s="3"/>
      <c r="F36" s="3"/>
      <c r="G36" s="3"/>
      <c r="H36" s="3"/>
      <c r="I36" s="3"/>
      <c r="J36" s="3"/>
      <c r="K36" s="3"/>
      <c r="L36" s="3"/>
      <c r="M36" s="3"/>
    </row>
    <row r="37">
      <c r="A37" s="3" t="s">
        <v>20</v>
      </c>
      <c r="B37" s="3"/>
      <c r="C37" s="3"/>
      <c r="D37" s="3"/>
      <c r="E37" s="3"/>
      <c r="F37" s="3"/>
      <c r="G37" s="3"/>
      <c r="H37" s="3"/>
      <c r="I37" s="3"/>
      <c r="J37" s="3"/>
      <c r="K37" s="3"/>
      <c r="L37" s="3"/>
      <c r="M37" s="3"/>
    </row>
    <row r="38">
      <c r="A38" s="3" t="s">
        <v>26</v>
      </c>
      <c r="B38" s="8">
        <f>B$6*Assumptions!$E8</f>
        <v>240000</v>
      </c>
      <c r="C38" s="8">
        <f>C$6*Assumptions!$E8</f>
        <v>244824</v>
      </c>
      <c r="D38" s="8">
        <f>D$6*Assumptions!$E8</f>
        <v>249744.9624</v>
      </c>
      <c r="E38" s="8">
        <f>E$6*Assumptions!$E8</f>
        <v>254764.8361</v>
      </c>
      <c r="F38" s="8">
        <f>F$6*Assumptions!$E8</f>
        <v>259885.6094</v>
      </c>
      <c r="G38" s="8">
        <f>G$6*Assumptions!$E8</f>
        <v>265109.3101</v>
      </c>
      <c r="H38" s="8">
        <f>H$6*Assumptions!$E8</f>
        <v>270438.0072</v>
      </c>
      <c r="I38" s="8">
        <f>I$6*Assumptions!$E8</f>
        <v>275873.8112</v>
      </c>
      <c r="J38" s="8">
        <f>J$6*Assumptions!$E8</f>
        <v>281418.8748</v>
      </c>
      <c r="K38" s="8">
        <f>K$6*Assumptions!$E8</f>
        <v>287075.3942</v>
      </c>
      <c r="L38" s="8">
        <f>L$6*Assumptions!$E8</f>
        <v>292845.6096</v>
      </c>
      <c r="M38" s="8">
        <f>M$6*Assumptions!$E8</f>
        <v>298731.8063</v>
      </c>
    </row>
    <row r="39">
      <c r="A39" s="3" t="s">
        <v>27</v>
      </c>
      <c r="B39" s="8">
        <f>B$6*Assumptions!$E9</f>
        <v>0</v>
      </c>
      <c r="C39" s="8">
        <f>C$6*Assumptions!$E9</f>
        <v>0</v>
      </c>
      <c r="D39" s="8">
        <f>D$6*Assumptions!$E9</f>
        <v>0</v>
      </c>
      <c r="E39" s="8">
        <f>E$6*Assumptions!$E9</f>
        <v>0</v>
      </c>
      <c r="F39" s="8">
        <f>F$6*Assumptions!$E9</f>
        <v>0</v>
      </c>
      <c r="G39" s="8">
        <f>G$6*Assumptions!$E9</f>
        <v>0</v>
      </c>
      <c r="H39" s="8">
        <f>H$6*Assumptions!$E9</f>
        <v>0</v>
      </c>
      <c r="I39" s="8">
        <f>I$6*Assumptions!$E9</f>
        <v>0</v>
      </c>
      <c r="J39" s="8">
        <f>J$6*Assumptions!$E9</f>
        <v>0</v>
      </c>
      <c r="K39" s="8">
        <f>K$6*Assumptions!$E9</f>
        <v>0</v>
      </c>
      <c r="L39" s="8">
        <f>L$6*Assumptions!$E9</f>
        <v>0</v>
      </c>
      <c r="M39" s="8">
        <f>M$6*Assumptions!$E9</f>
        <v>0</v>
      </c>
    </row>
    <row r="40">
      <c r="A40" s="3" t="s">
        <v>28</v>
      </c>
      <c r="B40" s="8">
        <f>B$6*Assumptions!$E10</f>
        <v>300000</v>
      </c>
      <c r="C40" s="8">
        <f>C$6*Assumptions!$E10</f>
        <v>306030</v>
      </c>
      <c r="D40" s="8">
        <f>D$6*Assumptions!$E10</f>
        <v>312181.203</v>
      </c>
      <c r="E40" s="8">
        <f>E$6*Assumptions!$E10</f>
        <v>318456.0452</v>
      </c>
      <c r="F40" s="8">
        <f>F$6*Assumptions!$E10</f>
        <v>324857.0117</v>
      </c>
      <c r="G40" s="8">
        <f>G$6*Assumptions!$E10</f>
        <v>331386.6376</v>
      </c>
      <c r="H40" s="8">
        <f>H$6*Assumptions!$E10</f>
        <v>338047.509</v>
      </c>
      <c r="I40" s="8">
        <f>I$6*Assumptions!$E10</f>
        <v>344842.264</v>
      </c>
      <c r="J40" s="8">
        <f>J$6*Assumptions!$E10</f>
        <v>351773.5935</v>
      </c>
      <c r="K40" s="8">
        <f>K$6*Assumptions!$E10</f>
        <v>358844.2427</v>
      </c>
      <c r="L40" s="8">
        <f>L$6*Assumptions!$E10</f>
        <v>366057.012</v>
      </c>
      <c r="M40" s="8">
        <f>M$6*Assumptions!$E10</f>
        <v>373414.7579</v>
      </c>
    </row>
    <row r="41">
      <c r="A41" s="3" t="s">
        <v>29</v>
      </c>
      <c r="B41" s="8">
        <f>B$6*Assumptions!$E11</f>
        <v>360000</v>
      </c>
      <c r="C41" s="8">
        <f>C$6*Assumptions!$E11</f>
        <v>367236</v>
      </c>
      <c r="D41" s="8">
        <f>D$6*Assumptions!$E11</f>
        <v>374617.4436</v>
      </c>
      <c r="E41" s="8">
        <f>E$6*Assumptions!$E11</f>
        <v>382147.2542</v>
      </c>
      <c r="F41" s="8">
        <f>F$6*Assumptions!$E11</f>
        <v>389828.414</v>
      </c>
      <c r="G41" s="8">
        <f>G$6*Assumptions!$E11</f>
        <v>397663.9651</v>
      </c>
      <c r="H41" s="8">
        <f>H$6*Assumptions!$E11</f>
        <v>405657.0108</v>
      </c>
      <c r="I41" s="8">
        <f>I$6*Assumptions!$E11</f>
        <v>413810.7168</v>
      </c>
      <c r="J41" s="8">
        <f>J$6*Assumptions!$E11</f>
        <v>422128.3122</v>
      </c>
      <c r="K41" s="8">
        <f>K$6*Assumptions!$E11</f>
        <v>430613.0912</v>
      </c>
      <c r="L41" s="8">
        <f>L$6*Assumptions!$E11</f>
        <v>439268.4144</v>
      </c>
      <c r="M41" s="8">
        <f>M$6*Assumptions!$E11</f>
        <v>448097.7095</v>
      </c>
    </row>
    <row r="42">
      <c r="A42" s="3" t="s">
        <v>30</v>
      </c>
      <c r="B42" s="8">
        <f>B$6*Assumptions!$E12</f>
        <v>0</v>
      </c>
      <c r="C42" s="8">
        <f>C$6*Assumptions!$E12</f>
        <v>0</v>
      </c>
      <c r="D42" s="8">
        <f>D$6*Assumptions!$E12</f>
        <v>0</v>
      </c>
      <c r="E42" s="8">
        <f>E$6*Assumptions!$E12</f>
        <v>0</v>
      </c>
      <c r="F42" s="8">
        <f>F$6*Assumptions!$E12</f>
        <v>0</v>
      </c>
      <c r="G42" s="8">
        <f>G$6*Assumptions!$E12</f>
        <v>0</v>
      </c>
      <c r="H42" s="8">
        <f>H$6*Assumptions!$E12</f>
        <v>0</v>
      </c>
      <c r="I42" s="8">
        <f>I$6*Assumptions!$E12</f>
        <v>0</v>
      </c>
      <c r="J42" s="8">
        <f>J$6*Assumptions!$E12</f>
        <v>0</v>
      </c>
      <c r="K42" s="8">
        <f>K$6*Assumptions!$E12</f>
        <v>0</v>
      </c>
      <c r="L42" s="8">
        <f>L$6*Assumptions!$E12</f>
        <v>0</v>
      </c>
      <c r="M42" s="8">
        <f>M$6*Assumptions!$E12</f>
        <v>0</v>
      </c>
    </row>
    <row r="43">
      <c r="A43" s="3" t="s">
        <v>31</v>
      </c>
      <c r="B43" s="8">
        <f>B$6*Assumptions!$E13</f>
        <v>270000</v>
      </c>
      <c r="C43" s="8">
        <f>C$6*Assumptions!$E13</f>
        <v>275427</v>
      </c>
      <c r="D43" s="8">
        <f>D$6*Assumptions!$E13</f>
        <v>280963.0827</v>
      </c>
      <c r="E43" s="8">
        <f>E$6*Assumptions!$E13</f>
        <v>286610.4407</v>
      </c>
      <c r="F43" s="8">
        <f>F$6*Assumptions!$E13</f>
        <v>292371.3105</v>
      </c>
      <c r="G43" s="8">
        <f>G$6*Assumptions!$E13</f>
        <v>298247.9739</v>
      </c>
      <c r="H43" s="8">
        <f>H$6*Assumptions!$E13</f>
        <v>304242.7581</v>
      </c>
      <c r="I43" s="8">
        <f>I$6*Assumptions!$E13</f>
        <v>310358.0376</v>
      </c>
      <c r="J43" s="8">
        <f>J$6*Assumptions!$E13</f>
        <v>316596.2341</v>
      </c>
      <c r="K43" s="8">
        <f>K$6*Assumptions!$E13</f>
        <v>322959.8184</v>
      </c>
      <c r="L43" s="8">
        <f>L$6*Assumptions!$E13</f>
        <v>329451.3108</v>
      </c>
      <c r="M43" s="8">
        <f>M$6*Assumptions!$E13</f>
        <v>336073.2821</v>
      </c>
    </row>
    <row r="44">
      <c r="A44" s="3" t="s">
        <v>32</v>
      </c>
      <c r="B44" s="8">
        <f>B$6*Assumptions!$E14</f>
        <v>1830000</v>
      </c>
      <c r="C44" s="8">
        <f>C$6*Assumptions!$E14</f>
        <v>1866783</v>
      </c>
      <c r="D44" s="8">
        <f>D$6*Assumptions!$E14</f>
        <v>1904305.338</v>
      </c>
      <c r="E44" s="8">
        <f>E$6*Assumptions!$E14</f>
        <v>1942581.876</v>
      </c>
      <c r="F44" s="8">
        <f>F$6*Assumptions!$E14</f>
        <v>1981627.771</v>
      </c>
      <c r="G44" s="8">
        <f>G$6*Assumptions!$E14</f>
        <v>2021458.49</v>
      </c>
      <c r="H44" s="8">
        <f>H$6*Assumptions!$E14</f>
        <v>2062089.805</v>
      </c>
      <c r="I44" s="8">
        <f>I$6*Assumptions!$E14</f>
        <v>2103537.81</v>
      </c>
      <c r="J44" s="8">
        <f>J$6*Assumptions!$E14</f>
        <v>2145818.92</v>
      </c>
      <c r="K44" s="8">
        <f>K$6*Assumptions!$E14</f>
        <v>2188949.881</v>
      </c>
      <c r="L44" s="8">
        <f>L$6*Assumptions!$E14</f>
        <v>2232947.773</v>
      </c>
      <c r="M44" s="8">
        <f>M$6*Assumptions!$E14</f>
        <v>2277830.023</v>
      </c>
    </row>
    <row r="45">
      <c r="A45" s="3"/>
      <c r="B45" s="3"/>
      <c r="C45" s="3"/>
      <c r="D45" s="3"/>
      <c r="E45" s="3"/>
      <c r="F45" s="3"/>
      <c r="G45" s="3"/>
      <c r="H45" s="3"/>
      <c r="I45" s="3"/>
      <c r="J45" s="3"/>
      <c r="K45" s="3"/>
      <c r="L45" s="3"/>
      <c r="M45" s="3"/>
    </row>
    <row r="46">
      <c r="A46" s="10" t="s">
        <v>57</v>
      </c>
      <c r="B46" s="3"/>
      <c r="C46" s="3"/>
      <c r="D46" s="3"/>
      <c r="E46" s="3"/>
      <c r="F46" s="3"/>
      <c r="G46" s="3"/>
      <c r="H46" s="3"/>
      <c r="I46" s="3"/>
      <c r="J46" s="3"/>
      <c r="K46" s="3"/>
      <c r="L46" s="3"/>
      <c r="M46" s="3"/>
    </row>
    <row r="47">
      <c r="A47" s="3" t="s">
        <v>17</v>
      </c>
      <c r="B47" s="3"/>
      <c r="C47" s="3"/>
      <c r="D47" s="3"/>
      <c r="E47" s="3"/>
      <c r="F47" s="3"/>
      <c r="G47" s="3"/>
      <c r="H47" s="3"/>
      <c r="I47" s="3"/>
      <c r="J47" s="3"/>
      <c r="K47" s="3"/>
      <c r="L47" s="3"/>
      <c r="M47" s="3"/>
    </row>
    <row r="48">
      <c r="A48" s="3" t="s">
        <v>26</v>
      </c>
      <c r="B48" s="8">
        <f>B11*(1-Assumptions!$B17)</f>
        <v>1140000</v>
      </c>
      <c r="C48" s="8">
        <f>C11*(1-Assumptions!$B17)</f>
        <v>1180071</v>
      </c>
      <c r="D48" s="8">
        <f>D11*(1-Assumptions!$B17)</f>
        <v>1221550.496</v>
      </c>
      <c r="E48" s="8">
        <f>E11*(1-Assumptions!$B17)</f>
        <v>1264487.996</v>
      </c>
      <c r="F48" s="8">
        <f>F11*(1-Assumptions!$B17)</f>
        <v>1308934.749</v>
      </c>
      <c r="G48" s="8">
        <f>G11*(1-Assumptions!$B17)</f>
        <v>1354943.805</v>
      </c>
      <c r="H48" s="8">
        <f>H11*(1-Assumptions!$B17)</f>
        <v>1402570.08</v>
      </c>
      <c r="I48" s="8">
        <f>I11*(1-Assumptions!$B17)</f>
        <v>1451870.418</v>
      </c>
      <c r="J48" s="8">
        <f>J11*(1-Assumptions!$B17)</f>
        <v>1502903.663</v>
      </c>
      <c r="K48" s="8">
        <f>K11*(1-Assumptions!$B17)</f>
        <v>1555730.727</v>
      </c>
      <c r="L48" s="8">
        <f>L11*(1-Assumptions!$B17)</f>
        <v>1610414.662</v>
      </c>
      <c r="M48" s="8">
        <f>M11*(1-Assumptions!$B17)</f>
        <v>1667020.737</v>
      </c>
    </row>
    <row r="49">
      <c r="A49" s="3" t="s">
        <v>27</v>
      </c>
      <c r="B49" s="8">
        <f>B12*(1-Assumptions!$B18)</f>
        <v>736000</v>
      </c>
      <c r="C49" s="8">
        <f>C12*(1-Assumptions!$B18)</f>
        <v>761870.4</v>
      </c>
      <c r="D49" s="8">
        <f>D12*(1-Assumptions!$B18)</f>
        <v>788650.1446</v>
      </c>
      <c r="E49" s="8">
        <f>E12*(1-Assumptions!$B18)</f>
        <v>816371.1971</v>
      </c>
      <c r="F49" s="8">
        <f>F12*(1-Assumptions!$B18)</f>
        <v>845066.6447</v>
      </c>
      <c r="G49" s="8">
        <f>G12*(1-Assumptions!$B18)</f>
        <v>874770.7373</v>
      </c>
      <c r="H49" s="8">
        <f>H12*(1-Assumptions!$B18)</f>
        <v>905518.9287</v>
      </c>
      <c r="I49" s="8">
        <f>I12*(1-Assumptions!$B18)</f>
        <v>937347.919</v>
      </c>
      <c r="J49" s="8">
        <f>J12*(1-Assumptions!$B18)</f>
        <v>970295.6984</v>
      </c>
      <c r="K49" s="8">
        <f>K12*(1-Assumptions!$B18)</f>
        <v>1004401.592</v>
      </c>
      <c r="L49" s="8">
        <f>L12*(1-Assumptions!$B18)</f>
        <v>1039706.308</v>
      </c>
      <c r="M49" s="8">
        <f>M12*(1-Assumptions!$B18)</f>
        <v>1076251.985</v>
      </c>
    </row>
    <row r="50">
      <c r="A50" s="3" t="s">
        <v>28</v>
      </c>
      <c r="B50" s="8">
        <f>B13*(1-Assumptions!$B19)</f>
        <v>1350000</v>
      </c>
      <c r="C50" s="8">
        <f>C13*(1-Assumptions!$B19)</f>
        <v>1397452.5</v>
      </c>
      <c r="D50" s="8">
        <f>D13*(1-Assumptions!$B19)</f>
        <v>1446572.955</v>
      </c>
      <c r="E50" s="8">
        <f>E13*(1-Assumptions!$B19)</f>
        <v>1497419.995</v>
      </c>
      <c r="F50" s="8">
        <f>F13*(1-Assumptions!$B19)</f>
        <v>1550054.308</v>
      </c>
      <c r="G50" s="8">
        <f>G13*(1-Assumptions!$B19)</f>
        <v>1604538.716</v>
      </c>
      <c r="H50" s="8">
        <f>H13*(1-Assumptions!$B19)</f>
        <v>1660938.252</v>
      </c>
      <c r="I50" s="8">
        <f>I13*(1-Assumptions!$B19)</f>
        <v>1719320.232</v>
      </c>
      <c r="J50" s="8">
        <f>J13*(1-Assumptions!$B19)</f>
        <v>1779754.338</v>
      </c>
      <c r="K50" s="8">
        <f>K13*(1-Assumptions!$B19)</f>
        <v>1842312.703</v>
      </c>
      <c r="L50" s="8">
        <f>L13*(1-Assumptions!$B19)</f>
        <v>1907069.995</v>
      </c>
      <c r="M50" s="8">
        <f>M13*(1-Assumptions!$B19)</f>
        <v>1974103.505</v>
      </c>
    </row>
    <row r="51">
      <c r="A51" s="3" t="s">
        <v>29</v>
      </c>
      <c r="B51" s="8">
        <f>B14*(1-Assumptions!$B20)</f>
        <v>1760000</v>
      </c>
      <c r="C51" s="8">
        <f>C14*(1-Assumptions!$B20)</f>
        <v>1821864</v>
      </c>
      <c r="D51" s="8">
        <f>D14*(1-Assumptions!$B20)</f>
        <v>1885902.52</v>
      </c>
      <c r="E51" s="8">
        <f>E14*(1-Assumptions!$B20)</f>
        <v>1952191.993</v>
      </c>
      <c r="F51" s="8">
        <f>F14*(1-Assumptions!$B20)</f>
        <v>2020811.542</v>
      </c>
      <c r="G51" s="8">
        <f>G14*(1-Assumptions!$B20)</f>
        <v>2091843.067</v>
      </c>
      <c r="H51" s="8">
        <f>H14*(1-Assumptions!$B20)</f>
        <v>2165371.351</v>
      </c>
      <c r="I51" s="8">
        <f>I14*(1-Assumptions!$B20)</f>
        <v>2241484.154</v>
      </c>
      <c r="J51" s="8">
        <f>J14*(1-Assumptions!$B20)</f>
        <v>2320272.322</v>
      </c>
      <c r="K51" s="8">
        <f>K14*(1-Assumptions!$B20)</f>
        <v>2401829.894</v>
      </c>
      <c r="L51" s="8">
        <f>L14*(1-Assumptions!$B20)</f>
        <v>2486254.215</v>
      </c>
      <c r="M51" s="8">
        <f>M14*(1-Assumptions!$B20)</f>
        <v>2573646.051</v>
      </c>
    </row>
    <row r="52">
      <c r="A52" s="3" t="s">
        <v>30</v>
      </c>
      <c r="B52" s="8">
        <f>B15*(1-Assumptions!$B21)</f>
        <v>1530000</v>
      </c>
      <c r="C52" s="8">
        <f>C15*(1-Assumptions!$B21)</f>
        <v>1583779.5</v>
      </c>
      <c r="D52" s="8">
        <f>D15*(1-Assumptions!$B21)</f>
        <v>1639449.349</v>
      </c>
      <c r="E52" s="8">
        <f>E15*(1-Assumptions!$B21)</f>
        <v>1697075.994</v>
      </c>
      <c r="F52" s="8">
        <f>F15*(1-Assumptions!$B21)</f>
        <v>1756728.215</v>
      </c>
      <c r="G52" s="8">
        <f>G15*(1-Assumptions!$B21)</f>
        <v>1818477.212</v>
      </c>
      <c r="H52" s="8">
        <f>H15*(1-Assumptions!$B21)</f>
        <v>1882396.686</v>
      </c>
      <c r="I52" s="8">
        <f>I15*(1-Assumptions!$B21)</f>
        <v>1948562.93</v>
      </c>
      <c r="J52" s="8">
        <f>J15*(1-Assumptions!$B21)</f>
        <v>2017054.917</v>
      </c>
      <c r="K52" s="8">
        <f>K15*(1-Assumptions!$B21)</f>
        <v>2087954.397</v>
      </c>
      <c r="L52" s="8">
        <f>L15*(1-Assumptions!$B21)</f>
        <v>2161345.994</v>
      </c>
      <c r="M52" s="8">
        <f>M15*(1-Assumptions!$B21)</f>
        <v>2237317.306</v>
      </c>
    </row>
    <row r="53">
      <c r="A53" s="3" t="s">
        <v>31</v>
      </c>
      <c r="B53" s="8">
        <f>B16*(1-Assumptions!$B22)</f>
        <v>970000</v>
      </c>
      <c r="C53" s="8">
        <f>C16*(1-Assumptions!$B22)</f>
        <v>1004095.5</v>
      </c>
      <c r="D53" s="8">
        <f>D16*(1-Assumptions!$B22)</f>
        <v>1039389.457</v>
      </c>
      <c r="E53" s="8">
        <f>E16*(1-Assumptions!$B22)</f>
        <v>1075923.996</v>
      </c>
      <c r="F53" s="8">
        <f>F16*(1-Assumptions!$B22)</f>
        <v>1113742.725</v>
      </c>
      <c r="G53" s="8">
        <f>G16*(1-Assumptions!$B22)</f>
        <v>1152890.781</v>
      </c>
      <c r="H53" s="8">
        <f>H16*(1-Assumptions!$B22)</f>
        <v>1193414.892</v>
      </c>
      <c r="I53" s="8">
        <f>I16*(1-Assumptions!$B22)</f>
        <v>1235363.426</v>
      </c>
      <c r="J53" s="8">
        <f>J16*(1-Assumptions!$B22)</f>
        <v>1278786.45</v>
      </c>
      <c r="K53" s="8">
        <f>K16*(1-Assumptions!$B22)</f>
        <v>1323735.794</v>
      </c>
      <c r="L53" s="8">
        <f>L16*(1-Assumptions!$B22)</f>
        <v>1370265.107</v>
      </c>
      <c r="M53" s="8">
        <f>M16*(1-Assumptions!$B22)</f>
        <v>1418429.926</v>
      </c>
    </row>
    <row r="54">
      <c r="A54" s="3" t="s">
        <v>32</v>
      </c>
      <c r="B54" s="8">
        <f>B17*(1-Assumptions!$B23)</f>
        <v>1615000</v>
      </c>
      <c r="C54" s="8">
        <f>C17*(1-Assumptions!$B23)</f>
        <v>1671767.25</v>
      </c>
      <c r="D54" s="8">
        <f>D17*(1-Assumptions!$B23)</f>
        <v>1730529.869</v>
      </c>
      <c r="E54" s="8">
        <f>E17*(1-Assumptions!$B23)</f>
        <v>1791357.994</v>
      </c>
      <c r="F54" s="8">
        <f>F17*(1-Assumptions!$B23)</f>
        <v>1854324.227</v>
      </c>
      <c r="G54" s="8">
        <f>G17*(1-Assumptions!$B23)</f>
        <v>1919503.724</v>
      </c>
      <c r="H54" s="8">
        <f>H17*(1-Assumptions!$B23)</f>
        <v>1986974.28</v>
      </c>
      <c r="I54" s="8">
        <f>I17*(1-Assumptions!$B23)</f>
        <v>2056816.426</v>
      </c>
      <c r="J54" s="8">
        <f>J17*(1-Assumptions!$B23)</f>
        <v>2129113.523</v>
      </c>
      <c r="K54" s="8">
        <f>K17*(1-Assumptions!$B23)</f>
        <v>2203951.863</v>
      </c>
      <c r="L54" s="8">
        <f>L17*(1-Assumptions!$B23)</f>
        <v>2281420.771</v>
      </c>
      <c r="M54" s="8">
        <f>M17*(1-Assumptions!$B23)</f>
        <v>2361612.711</v>
      </c>
    </row>
    <row r="55">
      <c r="A55" s="3" t="s">
        <v>58</v>
      </c>
      <c r="B55" s="8">
        <f t="shared" ref="B55:M55" si="2">SUM(B48:B54)</f>
        <v>9101000</v>
      </c>
      <c r="C55" s="8">
        <f t="shared" si="2"/>
        <v>9420900.15</v>
      </c>
      <c r="D55" s="8">
        <f t="shared" si="2"/>
        <v>9752044.79</v>
      </c>
      <c r="E55" s="8">
        <f t="shared" si="2"/>
        <v>10094829.16</v>
      </c>
      <c r="F55" s="8">
        <f t="shared" si="2"/>
        <v>10449662.41</v>
      </c>
      <c r="G55" s="8">
        <f t="shared" si="2"/>
        <v>10816968.04</v>
      </c>
      <c r="H55" s="8">
        <f t="shared" si="2"/>
        <v>11197184.47</v>
      </c>
      <c r="I55" s="8">
        <f t="shared" si="2"/>
        <v>11590765.5</v>
      </c>
      <c r="J55" s="8">
        <f t="shared" si="2"/>
        <v>11998180.91</v>
      </c>
      <c r="K55" s="8">
        <f t="shared" si="2"/>
        <v>12419916.97</v>
      </c>
      <c r="L55" s="8">
        <f t="shared" si="2"/>
        <v>12856477.05</v>
      </c>
      <c r="M55" s="8">
        <f t="shared" si="2"/>
        <v>13308382.22</v>
      </c>
    </row>
    <row r="56">
      <c r="A56" s="3"/>
      <c r="B56" s="3"/>
      <c r="C56" s="3"/>
      <c r="D56" s="3"/>
      <c r="E56" s="3"/>
      <c r="F56" s="3"/>
      <c r="G56" s="3"/>
      <c r="H56" s="3"/>
      <c r="I56" s="3"/>
      <c r="J56" s="3"/>
      <c r="K56" s="3"/>
      <c r="L56" s="3"/>
      <c r="M56" s="3"/>
    </row>
    <row r="57">
      <c r="A57" s="3" t="s">
        <v>52</v>
      </c>
      <c r="B57" s="3"/>
      <c r="C57" s="3"/>
      <c r="D57" s="3"/>
      <c r="E57" s="3"/>
      <c r="F57" s="3"/>
      <c r="G57" s="3"/>
      <c r="H57" s="3"/>
      <c r="I57" s="3"/>
      <c r="J57" s="3"/>
      <c r="K57" s="3"/>
      <c r="L57" s="3"/>
      <c r="M57" s="3"/>
    </row>
    <row r="58">
      <c r="A58" s="3" t="s">
        <v>26</v>
      </c>
      <c r="B58" s="8">
        <f>B20*(1-Assumptions!$C17)</f>
        <v>1440000</v>
      </c>
      <c r="C58" s="8">
        <f>C20*(1-Assumptions!$C17)</f>
        <v>1482019.2</v>
      </c>
      <c r="D58" s="8">
        <f>D20*(1-Assumptions!$C17)</f>
        <v>1525264.52</v>
      </c>
      <c r="E58" s="8">
        <f>E20*(1-Assumptions!$C17)</f>
        <v>1569771.739</v>
      </c>
      <c r="F58" s="8">
        <f>F20*(1-Assumptions!$C17)</f>
        <v>1615577.678</v>
      </c>
      <c r="G58" s="8">
        <f>G20*(1-Assumptions!$C17)</f>
        <v>1662720.235</v>
      </c>
      <c r="H58" s="8">
        <f>H20*(1-Assumptions!$C17)</f>
        <v>1711238.411</v>
      </c>
      <c r="I58" s="8">
        <f>I20*(1-Assumptions!$C17)</f>
        <v>1761172.348</v>
      </c>
      <c r="J58" s="8">
        <f>J20*(1-Assumptions!$C17)</f>
        <v>1812563.357</v>
      </c>
      <c r="K58" s="8">
        <f>K20*(1-Assumptions!$C17)</f>
        <v>1865453.956</v>
      </c>
      <c r="L58" s="8">
        <f>L20*(1-Assumptions!$C17)</f>
        <v>1919887.903</v>
      </c>
      <c r="M58" s="8">
        <f>M20*(1-Assumptions!$C17)</f>
        <v>1975910.232</v>
      </c>
    </row>
    <row r="59">
      <c r="A59" s="3" t="s">
        <v>27</v>
      </c>
      <c r="B59" s="8">
        <f>B21*(1-Assumptions!$C18)</f>
        <v>727500</v>
      </c>
      <c r="C59" s="8">
        <f>C21*(1-Assumptions!$C18)</f>
        <v>748728.45</v>
      </c>
      <c r="D59" s="8">
        <f>D21*(1-Assumptions!$C18)</f>
        <v>770576.3462</v>
      </c>
      <c r="E59" s="8">
        <f>E21*(1-Assumptions!$C18)</f>
        <v>793061.764</v>
      </c>
      <c r="F59" s="8">
        <f>F21*(1-Assumptions!$C18)</f>
        <v>816203.3062</v>
      </c>
      <c r="G59" s="8">
        <f>G21*(1-Assumptions!$C18)</f>
        <v>840020.1187</v>
      </c>
      <c r="H59" s="8">
        <f>H21*(1-Assumptions!$C18)</f>
        <v>864531.9058</v>
      </c>
      <c r="I59" s="8">
        <f>I21*(1-Assumptions!$C18)</f>
        <v>889758.9468</v>
      </c>
      <c r="J59" s="8">
        <f>J21*(1-Assumptions!$C18)</f>
        <v>915722.1128</v>
      </c>
      <c r="K59" s="8">
        <f>K21*(1-Assumptions!$C18)</f>
        <v>942442.8841</v>
      </c>
      <c r="L59" s="8">
        <f>L21*(1-Assumptions!$C18)</f>
        <v>969943.3675</v>
      </c>
      <c r="M59" s="8">
        <f>M21*(1-Assumptions!$C18)</f>
        <v>998246.3149</v>
      </c>
    </row>
    <row r="60">
      <c r="A60" s="3" t="s">
        <v>28</v>
      </c>
      <c r="B60" s="8">
        <f>B22*(1-Assumptions!$C19)</f>
        <v>1656000</v>
      </c>
      <c r="C60" s="8">
        <f>C22*(1-Assumptions!$C19)</f>
        <v>1704322.08</v>
      </c>
      <c r="D60" s="8">
        <f>D22*(1-Assumptions!$C19)</f>
        <v>1754054.198</v>
      </c>
      <c r="E60" s="8">
        <f>E22*(1-Assumptions!$C19)</f>
        <v>1805237.5</v>
      </c>
      <c r="F60" s="8">
        <f>F22*(1-Assumptions!$C19)</f>
        <v>1857914.33</v>
      </c>
      <c r="G60" s="8">
        <f>G22*(1-Assumptions!$C19)</f>
        <v>1912128.27</v>
      </c>
      <c r="H60" s="8">
        <f>H22*(1-Assumptions!$C19)</f>
        <v>1967924.173</v>
      </c>
      <c r="I60" s="8">
        <f>I22*(1-Assumptions!$C19)</f>
        <v>2025348.2</v>
      </c>
      <c r="J60" s="8">
        <f>J22*(1-Assumptions!$C19)</f>
        <v>2084447.861</v>
      </c>
      <c r="K60" s="8">
        <f>K22*(1-Assumptions!$C19)</f>
        <v>2145272.05</v>
      </c>
      <c r="L60" s="8">
        <f>L22*(1-Assumptions!$C19)</f>
        <v>2207871.088</v>
      </c>
      <c r="M60" s="8">
        <f>M22*(1-Assumptions!$C19)</f>
        <v>2272296.766</v>
      </c>
    </row>
    <row r="61">
      <c r="A61" s="3" t="s">
        <v>29</v>
      </c>
      <c r="B61" s="8">
        <f>B23*(1-Assumptions!$C20)</f>
        <v>1980000</v>
      </c>
      <c r="C61" s="8">
        <f>C23*(1-Assumptions!$C20)</f>
        <v>2037776.4</v>
      </c>
      <c r="D61" s="8">
        <f>D23*(1-Assumptions!$C20)</f>
        <v>2097238.715</v>
      </c>
      <c r="E61" s="8">
        <f>E23*(1-Assumptions!$C20)</f>
        <v>2158436.141</v>
      </c>
      <c r="F61" s="8">
        <f>F23*(1-Assumptions!$C20)</f>
        <v>2221419.308</v>
      </c>
      <c r="G61" s="8">
        <f>G23*(1-Assumptions!$C20)</f>
        <v>2286240.323</v>
      </c>
      <c r="H61" s="8">
        <f>H23*(1-Assumptions!$C20)</f>
        <v>2352952.816</v>
      </c>
      <c r="I61" s="8">
        <f>I23*(1-Assumptions!$C20)</f>
        <v>2421611.979</v>
      </c>
      <c r="J61" s="8">
        <f>J23*(1-Assumptions!$C20)</f>
        <v>2492274.616</v>
      </c>
      <c r="K61" s="8">
        <f>K23*(1-Assumptions!$C20)</f>
        <v>2564999.19</v>
      </c>
      <c r="L61" s="8">
        <f>L23*(1-Assumptions!$C20)</f>
        <v>2639845.866</v>
      </c>
      <c r="M61" s="8">
        <f>M23*(1-Assumptions!$C20)</f>
        <v>2716876.568</v>
      </c>
    </row>
    <row r="62">
      <c r="A62" s="3" t="s">
        <v>30</v>
      </c>
      <c r="B62" s="8">
        <f>B24*(1-Assumptions!$C21)</f>
        <v>2550000</v>
      </c>
      <c r="C62" s="8">
        <f>C24*(1-Assumptions!$C21)</f>
        <v>2624409</v>
      </c>
      <c r="D62" s="8">
        <f>D24*(1-Assumptions!$C21)</f>
        <v>2700989.255</v>
      </c>
      <c r="E62" s="8">
        <f>E24*(1-Assumptions!$C21)</f>
        <v>2779804.121</v>
      </c>
      <c r="F62" s="8">
        <f>F24*(1-Assumptions!$C21)</f>
        <v>2860918.805</v>
      </c>
      <c r="G62" s="8">
        <f>G24*(1-Assumptions!$C21)</f>
        <v>2944400.416</v>
      </c>
      <c r="H62" s="8">
        <f>H24*(1-Assumptions!$C21)</f>
        <v>3030318.02</v>
      </c>
      <c r="I62" s="8">
        <f>I24*(1-Assumptions!$C21)</f>
        <v>3118742.7</v>
      </c>
      <c r="J62" s="8">
        <f>J24*(1-Assumptions!$C21)</f>
        <v>3209747.612</v>
      </c>
      <c r="K62" s="8">
        <f>K24*(1-Assumptions!$C21)</f>
        <v>3303408.047</v>
      </c>
      <c r="L62" s="8">
        <f>L24*(1-Assumptions!$C21)</f>
        <v>3399801.494</v>
      </c>
      <c r="M62" s="8">
        <f>M24*(1-Assumptions!$C21)</f>
        <v>3499007.702</v>
      </c>
    </row>
    <row r="63">
      <c r="A63" s="3" t="s">
        <v>31</v>
      </c>
      <c r="B63" s="8">
        <f>B25*(1-Assumptions!$C22)</f>
        <v>1140000</v>
      </c>
      <c r="C63" s="8">
        <f>C25*(1-Assumptions!$C22)</f>
        <v>1173265.2</v>
      </c>
      <c r="D63" s="8">
        <f>D25*(1-Assumptions!$C22)</f>
        <v>1207501.079</v>
      </c>
      <c r="E63" s="8">
        <f>E25*(1-Assumptions!$C22)</f>
        <v>1242735.96</v>
      </c>
      <c r="F63" s="8">
        <f>F25*(1-Assumptions!$C22)</f>
        <v>1278998.995</v>
      </c>
      <c r="G63" s="8">
        <f>G25*(1-Assumptions!$C22)</f>
        <v>1316320.186</v>
      </c>
      <c r="H63" s="8">
        <f>H25*(1-Assumptions!$C22)</f>
        <v>1354730.409</v>
      </c>
      <c r="I63" s="8">
        <f>I25*(1-Assumptions!$C22)</f>
        <v>1394261.442</v>
      </c>
      <c r="J63" s="8">
        <f>J25*(1-Assumptions!$C22)</f>
        <v>1434945.991</v>
      </c>
      <c r="K63" s="8">
        <f>K25*(1-Assumptions!$C22)</f>
        <v>1476817.715</v>
      </c>
      <c r="L63" s="8">
        <f>L25*(1-Assumptions!$C22)</f>
        <v>1519911.256</v>
      </c>
      <c r="M63" s="8">
        <f>M25*(1-Assumptions!$C22)</f>
        <v>1564262.267</v>
      </c>
    </row>
    <row r="64">
      <c r="A64" s="3" t="s">
        <v>32</v>
      </c>
      <c r="B64" s="8">
        <f>B26*(1-Assumptions!$C23)</f>
        <v>4365000</v>
      </c>
      <c r="C64" s="8">
        <f>C26*(1-Assumptions!$C23)</f>
        <v>4492370.7</v>
      </c>
      <c r="D64" s="8">
        <f>D26*(1-Assumptions!$C23)</f>
        <v>4623458.077</v>
      </c>
      <c r="E64" s="8">
        <f>E26*(1-Assumptions!$C23)</f>
        <v>4758370.584</v>
      </c>
      <c r="F64" s="8">
        <f>F26*(1-Assumptions!$C23)</f>
        <v>4897219.837</v>
      </c>
      <c r="G64" s="8">
        <f>G26*(1-Assumptions!$C23)</f>
        <v>5040120.712</v>
      </c>
      <c r="H64" s="8">
        <f>H26*(1-Assumptions!$C23)</f>
        <v>5187191.435</v>
      </c>
      <c r="I64" s="8">
        <f>I26*(1-Assumptions!$C23)</f>
        <v>5338553.681</v>
      </c>
      <c r="J64" s="8">
        <f>J26*(1-Assumptions!$C23)</f>
        <v>5494332.677</v>
      </c>
      <c r="K64" s="8">
        <f>K26*(1-Assumptions!$C23)</f>
        <v>5654657.305</v>
      </c>
      <c r="L64" s="8">
        <f>L26*(1-Assumptions!$C23)</f>
        <v>5819660.205</v>
      </c>
      <c r="M64" s="8">
        <f>M26*(1-Assumptions!$C23)</f>
        <v>5989477.889</v>
      </c>
    </row>
    <row r="65">
      <c r="A65" s="3" t="s">
        <v>59</v>
      </c>
      <c r="B65" s="8">
        <f t="shared" ref="B65:M65" si="3">SUM(B58:B64)</f>
        <v>13858500</v>
      </c>
      <c r="C65" s="8">
        <f t="shared" si="3"/>
        <v>14262891.03</v>
      </c>
      <c r="D65" s="8">
        <f t="shared" si="3"/>
        <v>14679082.19</v>
      </c>
      <c r="E65" s="8">
        <f t="shared" si="3"/>
        <v>15107417.81</v>
      </c>
      <c r="F65" s="8">
        <f t="shared" si="3"/>
        <v>15548252.26</v>
      </c>
      <c r="G65" s="8">
        <f t="shared" si="3"/>
        <v>16001950.26</v>
      </c>
      <c r="H65" s="8">
        <f t="shared" si="3"/>
        <v>16468887.17</v>
      </c>
      <c r="I65" s="8">
        <f t="shared" si="3"/>
        <v>16949449.3</v>
      </c>
      <c r="J65" s="8">
        <f t="shared" si="3"/>
        <v>17444034.23</v>
      </c>
      <c r="K65" s="8">
        <f t="shared" si="3"/>
        <v>17953051.15</v>
      </c>
      <c r="L65" s="8">
        <f t="shared" si="3"/>
        <v>18476921.18</v>
      </c>
      <c r="M65" s="8">
        <f t="shared" si="3"/>
        <v>19016077.74</v>
      </c>
    </row>
    <row r="66">
      <c r="A66" s="3"/>
      <c r="B66" s="3"/>
      <c r="C66" s="3"/>
      <c r="D66" s="3"/>
      <c r="E66" s="3"/>
      <c r="F66" s="3"/>
      <c r="G66" s="3"/>
      <c r="H66" s="3"/>
      <c r="I66" s="3"/>
      <c r="J66" s="3"/>
      <c r="K66" s="3"/>
      <c r="L66" s="3"/>
      <c r="M66" s="3"/>
    </row>
    <row r="67">
      <c r="A67" s="3" t="s">
        <v>19</v>
      </c>
      <c r="B67" s="3"/>
      <c r="C67" s="3"/>
      <c r="D67" s="3"/>
      <c r="E67" s="3"/>
      <c r="F67" s="3"/>
      <c r="G67" s="3"/>
      <c r="H67" s="3"/>
      <c r="I67" s="3"/>
      <c r="J67" s="3"/>
      <c r="K67" s="3"/>
      <c r="L67" s="3"/>
      <c r="M67" s="3"/>
    </row>
    <row r="68">
      <c r="A68" s="3" t="s">
        <v>26</v>
      </c>
      <c r="B68" s="8">
        <f>B29*(1-Assumptions!$D17)</f>
        <v>71250</v>
      </c>
      <c r="C68" s="8">
        <f>C29*(1-Assumptions!$D17)</f>
        <v>72250.35</v>
      </c>
      <c r="D68" s="8">
        <f>D29*(1-Assumptions!$D17)</f>
        <v>73264.74491</v>
      </c>
      <c r="E68" s="8">
        <f>E29*(1-Assumptions!$D17)</f>
        <v>74293.38193</v>
      </c>
      <c r="F68" s="8">
        <f>F29*(1-Assumptions!$D17)</f>
        <v>75336.46101</v>
      </c>
      <c r="G68" s="8">
        <f>G29*(1-Assumptions!$D17)</f>
        <v>76394.18493</v>
      </c>
      <c r="H68" s="8">
        <f>H29*(1-Assumptions!$D17)</f>
        <v>77466.75928</v>
      </c>
      <c r="I68" s="8">
        <f>I29*(1-Assumptions!$D17)</f>
        <v>78554.39258</v>
      </c>
      <c r="J68" s="8">
        <f>J29*(1-Assumptions!$D17)</f>
        <v>79657.29626</v>
      </c>
      <c r="K68" s="8">
        <f>K29*(1-Assumptions!$D17)</f>
        <v>80775.6847</v>
      </c>
      <c r="L68" s="8">
        <f>L29*(1-Assumptions!$D17)</f>
        <v>81909.77531</v>
      </c>
      <c r="M68" s="8">
        <f>M29*(1-Assumptions!$D17)</f>
        <v>83059.78855</v>
      </c>
    </row>
    <row r="69">
      <c r="A69" s="3" t="s">
        <v>27</v>
      </c>
      <c r="B69" s="8">
        <f>B30*(1-Assumptions!$D18)</f>
        <v>41400</v>
      </c>
      <c r="C69" s="8">
        <f>C30*(1-Assumptions!$D18)</f>
        <v>41981.256</v>
      </c>
      <c r="D69" s="8">
        <f>D30*(1-Assumptions!$D18)</f>
        <v>42570.67283</v>
      </c>
      <c r="E69" s="8">
        <f>E30*(1-Assumptions!$D18)</f>
        <v>43168.36508</v>
      </c>
      <c r="F69" s="8">
        <f>F30*(1-Assumptions!$D18)</f>
        <v>43774.44893</v>
      </c>
      <c r="G69" s="8">
        <f>G30*(1-Assumptions!$D18)</f>
        <v>44389.04219</v>
      </c>
      <c r="H69" s="8">
        <f>H30*(1-Assumptions!$D18)</f>
        <v>45012.26434</v>
      </c>
      <c r="I69" s="8">
        <f>I30*(1-Assumptions!$D18)</f>
        <v>45644.23653</v>
      </c>
      <c r="J69" s="8">
        <f>J30*(1-Assumptions!$D18)</f>
        <v>46285.08161</v>
      </c>
      <c r="K69" s="8">
        <f>K30*(1-Assumptions!$D18)</f>
        <v>46934.92416</v>
      </c>
      <c r="L69" s="8">
        <f>L30*(1-Assumptions!$D18)</f>
        <v>47593.8905</v>
      </c>
      <c r="M69" s="8">
        <f>M30*(1-Assumptions!$D18)</f>
        <v>48262.10872</v>
      </c>
    </row>
    <row r="70">
      <c r="A70" s="3" t="s">
        <v>28</v>
      </c>
      <c r="B70" s="8">
        <f>B31*(1-Assumptions!$D19)</f>
        <v>81000</v>
      </c>
      <c r="C70" s="8">
        <f>C31*(1-Assumptions!$D19)</f>
        <v>82137.24</v>
      </c>
      <c r="D70" s="8">
        <f>D31*(1-Assumptions!$D19)</f>
        <v>83290.44685</v>
      </c>
      <c r="E70" s="8">
        <f>E31*(1-Assumptions!$D19)</f>
        <v>84459.84472</v>
      </c>
      <c r="F70" s="8">
        <f>F31*(1-Assumptions!$D19)</f>
        <v>85645.66094</v>
      </c>
      <c r="G70" s="8">
        <f>G31*(1-Assumptions!$D19)</f>
        <v>86848.12602</v>
      </c>
      <c r="H70" s="8">
        <f>H31*(1-Assumptions!$D19)</f>
        <v>88067.47371</v>
      </c>
      <c r="I70" s="8">
        <f>I31*(1-Assumptions!$D19)</f>
        <v>89303.94104</v>
      </c>
      <c r="J70" s="8">
        <f>J31*(1-Assumptions!$D19)</f>
        <v>90557.76838</v>
      </c>
      <c r="K70" s="8">
        <f>K31*(1-Assumptions!$D19)</f>
        <v>91829.19944</v>
      </c>
      <c r="L70" s="8">
        <f>L31*(1-Assumptions!$D19)</f>
        <v>93118.4814</v>
      </c>
      <c r="M70" s="8">
        <f>M31*(1-Assumptions!$D19)</f>
        <v>94425.86488</v>
      </c>
    </row>
    <row r="71">
      <c r="A71" s="3" t="s">
        <v>29</v>
      </c>
      <c r="B71" s="8">
        <f>B32*(1-Assumptions!$D20)</f>
        <v>105600</v>
      </c>
      <c r="C71" s="8">
        <f>C32*(1-Assumptions!$D20)</f>
        <v>107082.624</v>
      </c>
      <c r="D71" s="8">
        <f>D32*(1-Assumptions!$D20)</f>
        <v>108586.064</v>
      </c>
      <c r="E71" s="8">
        <f>E32*(1-Assumptions!$D20)</f>
        <v>110110.6124</v>
      </c>
      <c r="F71" s="8">
        <f>F32*(1-Assumptions!$D20)</f>
        <v>111656.5654</v>
      </c>
      <c r="G71" s="8">
        <f>G32*(1-Assumptions!$D20)</f>
        <v>113224.2236</v>
      </c>
      <c r="H71" s="8">
        <f>H32*(1-Assumptions!$D20)</f>
        <v>114813.8917</v>
      </c>
      <c r="I71" s="8">
        <f>I32*(1-Assumptions!$D20)</f>
        <v>116425.8787</v>
      </c>
      <c r="J71" s="8">
        <f>J32*(1-Assumptions!$D20)</f>
        <v>118060.498</v>
      </c>
      <c r="K71" s="8">
        <f>K32*(1-Assumptions!$D20)</f>
        <v>119718.0674</v>
      </c>
      <c r="L71" s="8">
        <f>L32*(1-Assumptions!$D20)</f>
        <v>121398.9091</v>
      </c>
      <c r="M71" s="8">
        <f>M32*(1-Assumptions!$D20)</f>
        <v>123103.3498</v>
      </c>
    </row>
    <row r="72">
      <c r="A72" s="3" t="s">
        <v>30</v>
      </c>
      <c r="B72" s="8">
        <f>B33*(1-Assumptions!$D21)</f>
        <v>191250</v>
      </c>
      <c r="C72" s="8">
        <f>C33*(1-Assumptions!$D21)</f>
        <v>193935.15</v>
      </c>
      <c r="D72" s="8">
        <f>D33*(1-Assumptions!$D21)</f>
        <v>196657.9995</v>
      </c>
      <c r="E72" s="8">
        <f>E33*(1-Assumptions!$D21)</f>
        <v>199419.0778</v>
      </c>
      <c r="F72" s="8">
        <f>F33*(1-Assumptions!$D21)</f>
        <v>202218.9217</v>
      </c>
      <c r="G72" s="8">
        <f>G33*(1-Assumptions!$D21)</f>
        <v>205058.0753</v>
      </c>
      <c r="H72" s="8">
        <f>H33*(1-Assumptions!$D21)</f>
        <v>207937.0907</v>
      </c>
      <c r="I72" s="8">
        <f>I33*(1-Assumptions!$D21)</f>
        <v>210856.5275</v>
      </c>
      <c r="J72" s="8">
        <f>J33*(1-Assumptions!$D21)</f>
        <v>213816.9531</v>
      </c>
      <c r="K72" s="8">
        <f>K33*(1-Assumptions!$D21)</f>
        <v>216818.9431</v>
      </c>
      <c r="L72" s="8">
        <f>L33*(1-Assumptions!$D21)</f>
        <v>219863.0811</v>
      </c>
      <c r="M72" s="8">
        <f>M33*(1-Assumptions!$D21)</f>
        <v>222949.9588</v>
      </c>
    </row>
    <row r="73">
      <c r="A73" s="3" t="s">
        <v>31</v>
      </c>
      <c r="B73" s="8">
        <f>B34*(1-Assumptions!$D22)</f>
        <v>72000</v>
      </c>
      <c r="C73" s="8">
        <f>C34*(1-Assumptions!$D22)</f>
        <v>73010.88</v>
      </c>
      <c r="D73" s="8">
        <f>D34*(1-Assumptions!$D22)</f>
        <v>74035.95276</v>
      </c>
      <c r="E73" s="8">
        <f>E34*(1-Assumptions!$D22)</f>
        <v>75075.41753</v>
      </c>
      <c r="F73" s="8">
        <f>F34*(1-Assumptions!$D22)</f>
        <v>76129.47639</v>
      </c>
      <c r="G73" s="8">
        <f>G34*(1-Assumptions!$D22)</f>
        <v>77198.33424</v>
      </c>
      <c r="H73" s="8">
        <f>H34*(1-Assumptions!$D22)</f>
        <v>78282.19886</v>
      </c>
      <c r="I73" s="8">
        <f>I34*(1-Assumptions!$D22)</f>
        <v>79381.28093</v>
      </c>
      <c r="J73" s="8">
        <f>J34*(1-Assumptions!$D22)</f>
        <v>80495.79411</v>
      </c>
      <c r="K73" s="8">
        <f>K34*(1-Assumptions!$D22)</f>
        <v>81625.95506</v>
      </c>
      <c r="L73" s="8">
        <f>L34*(1-Assumptions!$D22)</f>
        <v>82771.98347</v>
      </c>
      <c r="M73" s="8">
        <f>M34*(1-Assumptions!$D22)</f>
        <v>83934.10212</v>
      </c>
    </row>
    <row r="74">
      <c r="A74" s="3" t="s">
        <v>32</v>
      </c>
      <c r="B74" s="8">
        <f>B35*(1-Assumptions!$D23)</f>
        <v>852600</v>
      </c>
      <c r="C74" s="8">
        <f>C35*(1-Assumptions!$D23)</f>
        <v>864570.504</v>
      </c>
      <c r="D74" s="8">
        <f>D35*(1-Assumptions!$D23)</f>
        <v>876709.0739</v>
      </c>
      <c r="E74" s="8">
        <f>E35*(1-Assumptions!$D23)</f>
        <v>889018.0693</v>
      </c>
      <c r="F74" s="8">
        <f>F35*(1-Assumptions!$D23)</f>
        <v>901499.883</v>
      </c>
      <c r="G74" s="8">
        <f>G35*(1-Assumptions!$D23)</f>
        <v>914156.9413</v>
      </c>
      <c r="H74" s="8">
        <f>H35*(1-Assumptions!$D23)</f>
        <v>926991.7048</v>
      </c>
      <c r="I74" s="8">
        <f>I35*(1-Assumptions!$D23)</f>
        <v>940006.6683</v>
      </c>
      <c r="J74" s="8">
        <f>J35*(1-Assumptions!$D23)</f>
        <v>953204.3619</v>
      </c>
      <c r="K74" s="8">
        <f>K35*(1-Assumptions!$D23)</f>
        <v>966587.3512</v>
      </c>
      <c r="L74" s="8">
        <f>L35*(1-Assumptions!$D23)</f>
        <v>980158.2376</v>
      </c>
      <c r="M74" s="8">
        <f>M35*(1-Assumptions!$D23)</f>
        <v>993919.6592</v>
      </c>
    </row>
    <row r="75">
      <c r="A75" s="3" t="s">
        <v>60</v>
      </c>
      <c r="B75" s="8">
        <f t="shared" ref="B75:M75" si="4">SUM(B68:B74)</f>
        <v>1415100</v>
      </c>
      <c r="C75" s="8">
        <f t="shared" si="4"/>
        <v>1434968.004</v>
      </c>
      <c r="D75" s="8">
        <f t="shared" si="4"/>
        <v>1455114.955</v>
      </c>
      <c r="E75" s="8">
        <f t="shared" si="4"/>
        <v>1475544.769</v>
      </c>
      <c r="F75" s="8">
        <f t="shared" si="4"/>
        <v>1496261.417</v>
      </c>
      <c r="G75" s="8">
        <f t="shared" si="4"/>
        <v>1517268.928</v>
      </c>
      <c r="H75" s="8">
        <f t="shared" si="4"/>
        <v>1538571.383</v>
      </c>
      <c r="I75" s="8">
        <f t="shared" si="4"/>
        <v>1560172.926</v>
      </c>
      <c r="J75" s="8">
        <f t="shared" si="4"/>
        <v>1582077.753</v>
      </c>
      <c r="K75" s="8">
        <f t="shared" si="4"/>
        <v>1604290.125</v>
      </c>
      <c r="L75" s="8">
        <f t="shared" si="4"/>
        <v>1626814.358</v>
      </c>
      <c r="M75" s="8">
        <f t="shared" si="4"/>
        <v>1649654.832</v>
      </c>
    </row>
    <row r="76">
      <c r="A76" s="3"/>
      <c r="B76" s="3"/>
      <c r="C76" s="3"/>
      <c r="D76" s="3"/>
      <c r="E76" s="3"/>
      <c r="F76" s="3"/>
      <c r="G76" s="3"/>
      <c r="H76" s="3"/>
      <c r="I76" s="3"/>
      <c r="J76" s="3"/>
      <c r="K76" s="3"/>
      <c r="L76" s="3"/>
      <c r="M76" s="3"/>
    </row>
    <row r="77">
      <c r="A77" s="3" t="s">
        <v>20</v>
      </c>
      <c r="B77" s="3"/>
      <c r="C77" s="3"/>
      <c r="D77" s="3"/>
      <c r="E77" s="3"/>
      <c r="F77" s="3"/>
      <c r="G77" s="3"/>
      <c r="H77" s="3"/>
      <c r="I77" s="3"/>
      <c r="J77" s="3"/>
      <c r="K77" s="3"/>
      <c r="L77" s="3"/>
      <c r="M77" s="3"/>
    </row>
    <row r="78">
      <c r="A78" s="3" t="s">
        <v>26</v>
      </c>
      <c r="B78" s="8">
        <f>B38*(1-Assumptions!$E17)</f>
        <v>228000</v>
      </c>
      <c r="C78" s="8">
        <f>C38*(1-Assumptions!$E17)</f>
        <v>232582.8</v>
      </c>
      <c r="D78" s="8">
        <f>D38*(1-Assumptions!$E17)</f>
        <v>237257.7143</v>
      </c>
      <c r="E78" s="8">
        <f>E38*(1-Assumptions!$E17)</f>
        <v>242026.5943</v>
      </c>
      <c r="F78" s="8">
        <f>F38*(1-Assumptions!$E17)</f>
        <v>246891.3289</v>
      </c>
      <c r="G78" s="8">
        <f>G38*(1-Assumptions!$E17)</f>
        <v>251853.8446</v>
      </c>
      <c r="H78" s="8">
        <f>H38*(1-Assumptions!$E17)</f>
        <v>256916.1069</v>
      </c>
      <c r="I78" s="8">
        <f>I38*(1-Assumptions!$E17)</f>
        <v>262080.1206</v>
      </c>
      <c r="J78" s="8">
        <f>J38*(1-Assumptions!$E17)</f>
        <v>267347.931</v>
      </c>
      <c r="K78" s="8">
        <f>K38*(1-Assumptions!$E17)</f>
        <v>272721.6245</v>
      </c>
      <c r="L78" s="8">
        <f>L38*(1-Assumptions!$E17)</f>
        <v>278203.3291</v>
      </c>
      <c r="M78" s="8">
        <f>M38*(1-Assumptions!$E17)</f>
        <v>283795.216</v>
      </c>
    </row>
    <row r="79">
      <c r="A79" s="3" t="s">
        <v>27</v>
      </c>
      <c r="B79" s="8">
        <f>B39*(1-Assumptions!$E18)</f>
        <v>0</v>
      </c>
      <c r="C79" s="8">
        <f>C39*(1-Assumptions!$E18)</f>
        <v>0</v>
      </c>
      <c r="D79" s="8">
        <f>D39*(1-Assumptions!$E18)</f>
        <v>0</v>
      </c>
      <c r="E79" s="8">
        <f>E39*(1-Assumptions!$E18)</f>
        <v>0</v>
      </c>
      <c r="F79" s="8">
        <f>F39*(1-Assumptions!$E18)</f>
        <v>0</v>
      </c>
      <c r="G79" s="8">
        <f>G39*(1-Assumptions!$E18)</f>
        <v>0</v>
      </c>
      <c r="H79" s="8">
        <f>H39*(1-Assumptions!$E18)</f>
        <v>0</v>
      </c>
      <c r="I79" s="8">
        <f>I39*(1-Assumptions!$E18)</f>
        <v>0</v>
      </c>
      <c r="J79" s="8">
        <f>J39*(1-Assumptions!$E18)</f>
        <v>0</v>
      </c>
      <c r="K79" s="8">
        <f>K39*(1-Assumptions!$E18)</f>
        <v>0</v>
      </c>
      <c r="L79" s="8">
        <f>L39*(1-Assumptions!$E18)</f>
        <v>0</v>
      </c>
      <c r="M79" s="8">
        <f>M39*(1-Assumptions!$E18)</f>
        <v>0</v>
      </c>
    </row>
    <row r="80">
      <c r="A80" s="3" t="s">
        <v>28</v>
      </c>
      <c r="B80" s="8">
        <f>B40*(1-Assumptions!$E19)</f>
        <v>291000</v>
      </c>
      <c r="C80" s="8">
        <f>C40*(1-Assumptions!$E19)</f>
        <v>296849.1</v>
      </c>
      <c r="D80" s="8">
        <f>D40*(1-Assumptions!$E19)</f>
        <v>302815.7669</v>
      </c>
      <c r="E80" s="8">
        <f>E40*(1-Assumptions!$E19)</f>
        <v>308902.3638</v>
      </c>
      <c r="F80" s="8">
        <f>F40*(1-Assumptions!$E19)</f>
        <v>315111.3013</v>
      </c>
      <c r="G80" s="8">
        <f>G40*(1-Assumptions!$E19)</f>
        <v>321445.0385</v>
      </c>
      <c r="H80" s="8">
        <f>H40*(1-Assumptions!$E19)</f>
        <v>327906.0838</v>
      </c>
      <c r="I80" s="8">
        <f>I40*(1-Assumptions!$E19)</f>
        <v>334496.9961</v>
      </c>
      <c r="J80" s="8">
        <f>J40*(1-Assumptions!$E19)</f>
        <v>341220.3857</v>
      </c>
      <c r="K80" s="8">
        <f>K40*(1-Assumptions!$E19)</f>
        <v>348078.9154</v>
      </c>
      <c r="L80" s="8">
        <f>L40*(1-Assumptions!$E19)</f>
        <v>355075.3016</v>
      </c>
      <c r="M80" s="8">
        <f>M40*(1-Assumptions!$E19)</f>
        <v>362212.3152</v>
      </c>
    </row>
    <row r="81">
      <c r="A81" s="3" t="s">
        <v>29</v>
      </c>
      <c r="B81" s="8">
        <f>B41*(1-Assumptions!$E20)</f>
        <v>324000</v>
      </c>
      <c r="C81" s="8">
        <f>C41*(1-Assumptions!$E20)</f>
        <v>330512.4</v>
      </c>
      <c r="D81" s="8">
        <f>D41*(1-Assumptions!$E20)</f>
        <v>337155.6992</v>
      </c>
      <c r="E81" s="8">
        <f>E41*(1-Assumptions!$E20)</f>
        <v>343932.5288</v>
      </c>
      <c r="F81" s="8">
        <f>F41*(1-Assumptions!$E20)</f>
        <v>350845.5726</v>
      </c>
      <c r="G81" s="8">
        <f>G41*(1-Assumptions!$E20)</f>
        <v>357897.5686</v>
      </c>
      <c r="H81" s="8">
        <f>H41*(1-Assumptions!$E20)</f>
        <v>365091.3098</v>
      </c>
      <c r="I81" s="8">
        <f>I41*(1-Assumptions!$E20)</f>
        <v>372429.6451</v>
      </c>
      <c r="J81" s="8">
        <f>J41*(1-Assumptions!$E20)</f>
        <v>379915.481</v>
      </c>
      <c r="K81" s="8">
        <f>K41*(1-Assumptions!$E20)</f>
        <v>387551.7821</v>
      </c>
      <c r="L81" s="8">
        <f>L41*(1-Assumptions!$E20)</f>
        <v>395341.5729</v>
      </c>
      <c r="M81" s="8">
        <f>M41*(1-Assumptions!$E20)</f>
        <v>403287.9386</v>
      </c>
    </row>
    <row r="82">
      <c r="A82" s="3" t="s">
        <v>30</v>
      </c>
      <c r="B82" s="8">
        <f>B42*(1-Assumptions!$E21)</f>
        <v>0</v>
      </c>
      <c r="C82" s="8">
        <f>C42*(1-Assumptions!$E21)</f>
        <v>0</v>
      </c>
      <c r="D82" s="8">
        <f>D42*(1-Assumptions!$E21)</f>
        <v>0</v>
      </c>
      <c r="E82" s="8">
        <f>E42*(1-Assumptions!$E21)</f>
        <v>0</v>
      </c>
      <c r="F82" s="8">
        <f>F42*(1-Assumptions!$E21)</f>
        <v>0</v>
      </c>
      <c r="G82" s="8">
        <f>G42*(1-Assumptions!$E21)</f>
        <v>0</v>
      </c>
      <c r="H82" s="8">
        <f>H42*(1-Assumptions!$E21)</f>
        <v>0</v>
      </c>
      <c r="I82" s="8">
        <f>I42*(1-Assumptions!$E21)</f>
        <v>0</v>
      </c>
      <c r="J82" s="8">
        <f>J42*(1-Assumptions!$E21)</f>
        <v>0</v>
      </c>
      <c r="K82" s="8">
        <f>K42*(1-Assumptions!$E21)</f>
        <v>0</v>
      </c>
      <c r="L82" s="8">
        <f>L42*(1-Assumptions!$E21)</f>
        <v>0</v>
      </c>
      <c r="M82" s="8">
        <f>M42*(1-Assumptions!$E21)</f>
        <v>0</v>
      </c>
    </row>
    <row r="83">
      <c r="A83" s="3" t="s">
        <v>31</v>
      </c>
      <c r="B83" s="8">
        <f>B43*(1-Assumptions!$E22)</f>
        <v>248400</v>
      </c>
      <c r="C83" s="8">
        <f>C43*(1-Assumptions!$E22)</f>
        <v>253392.84</v>
      </c>
      <c r="D83" s="8">
        <f>D43*(1-Assumptions!$E22)</f>
        <v>258486.0361</v>
      </c>
      <c r="E83" s="8">
        <f>E43*(1-Assumptions!$E22)</f>
        <v>263681.6054</v>
      </c>
      <c r="F83" s="8">
        <f>F43*(1-Assumptions!$E22)</f>
        <v>268981.6057</v>
      </c>
      <c r="G83" s="8">
        <f>G43*(1-Assumptions!$E22)</f>
        <v>274388.136</v>
      </c>
      <c r="H83" s="8">
        <f>H43*(1-Assumptions!$E22)</f>
        <v>279903.3375</v>
      </c>
      <c r="I83" s="8">
        <f>I43*(1-Assumptions!$E22)</f>
        <v>285529.3946</v>
      </c>
      <c r="J83" s="8">
        <f>J43*(1-Assumptions!$E22)</f>
        <v>291268.5354</v>
      </c>
      <c r="K83" s="8">
        <f>K43*(1-Assumptions!$E22)</f>
        <v>297123.033</v>
      </c>
      <c r="L83" s="8">
        <f>L43*(1-Assumptions!$E22)</f>
        <v>303095.2059</v>
      </c>
      <c r="M83" s="8">
        <f>M43*(1-Assumptions!$E22)</f>
        <v>309187.4196</v>
      </c>
    </row>
    <row r="84">
      <c r="A84" s="3" t="s">
        <v>32</v>
      </c>
      <c r="B84" s="8">
        <f>B44*(1-Assumptions!$E23)</f>
        <v>1793400</v>
      </c>
      <c r="C84" s="8">
        <f>C44*(1-Assumptions!$E23)</f>
        <v>1829447.34</v>
      </c>
      <c r="D84" s="8">
        <f>D44*(1-Assumptions!$E23)</f>
        <v>1866219.232</v>
      </c>
      <c r="E84" s="8">
        <f>E44*(1-Assumptions!$E23)</f>
        <v>1903730.238</v>
      </c>
      <c r="F84" s="8">
        <f>F44*(1-Assumptions!$E23)</f>
        <v>1941995.216</v>
      </c>
      <c r="G84" s="8">
        <f>G44*(1-Assumptions!$E23)</f>
        <v>1981029.32</v>
      </c>
      <c r="H84" s="8">
        <f>H44*(1-Assumptions!$E23)</f>
        <v>2020848.009</v>
      </c>
      <c r="I84" s="8">
        <f>I44*(1-Assumptions!$E23)</f>
        <v>2061467.054</v>
      </c>
      <c r="J84" s="8">
        <f>J44*(1-Assumptions!$E23)</f>
        <v>2102902.542</v>
      </c>
      <c r="K84" s="8">
        <f>K44*(1-Assumptions!$E23)</f>
        <v>2145170.883</v>
      </c>
      <c r="L84" s="8">
        <f>L44*(1-Assumptions!$E23)</f>
        <v>2188288.818</v>
      </c>
      <c r="M84" s="8">
        <f>M44*(1-Assumptions!$E23)</f>
        <v>2232273.423</v>
      </c>
    </row>
    <row r="85">
      <c r="A85" s="3" t="s">
        <v>61</v>
      </c>
      <c r="B85" s="8">
        <f t="shared" ref="B85:M85" si="5">SUM(B78:B84)</f>
        <v>2884800</v>
      </c>
      <c r="C85" s="8">
        <f t="shared" si="5"/>
        <v>2942784.48</v>
      </c>
      <c r="D85" s="8">
        <f t="shared" si="5"/>
        <v>3001934.448</v>
      </c>
      <c r="E85" s="8">
        <f t="shared" si="5"/>
        <v>3062273.33</v>
      </c>
      <c r="F85" s="8">
        <f t="shared" si="5"/>
        <v>3123825.024</v>
      </c>
      <c r="G85" s="8">
        <f t="shared" si="5"/>
        <v>3186613.907</v>
      </c>
      <c r="H85" s="8">
        <f t="shared" si="5"/>
        <v>3250664.847</v>
      </c>
      <c r="I85" s="8">
        <f t="shared" si="5"/>
        <v>3316003.21</v>
      </c>
      <c r="J85" s="8">
        <f t="shared" si="5"/>
        <v>3382654.875</v>
      </c>
      <c r="K85" s="8">
        <f t="shared" si="5"/>
        <v>3450646.238</v>
      </c>
      <c r="L85" s="8">
        <f t="shared" si="5"/>
        <v>3520004.227</v>
      </c>
      <c r="M85" s="8">
        <f t="shared" si="5"/>
        <v>3590756.312</v>
      </c>
    </row>
    <row r="86">
      <c r="A86" s="3"/>
      <c r="B86" s="3"/>
      <c r="C86" s="3"/>
      <c r="D86" s="3"/>
      <c r="E86" s="3"/>
      <c r="F86" s="3"/>
      <c r="G86" s="3"/>
      <c r="H86" s="3"/>
      <c r="I86" s="3"/>
      <c r="J86" s="3"/>
      <c r="K86" s="3"/>
      <c r="L86" s="3"/>
      <c r="M86" s="3"/>
    </row>
    <row r="87">
      <c r="A87" s="3" t="s">
        <v>62</v>
      </c>
      <c r="B87" s="8">
        <f t="shared" ref="B87:M87" si="6">B55+B65+B75+B85</f>
        <v>27259400</v>
      </c>
      <c r="C87" s="8">
        <f t="shared" si="6"/>
        <v>28061543.66</v>
      </c>
      <c r="D87" s="8">
        <f t="shared" si="6"/>
        <v>28888176.38</v>
      </c>
      <c r="E87" s="8">
        <f t="shared" si="6"/>
        <v>29740065.07</v>
      </c>
      <c r="F87" s="8">
        <f t="shared" si="6"/>
        <v>30618001.11</v>
      </c>
      <c r="G87" s="8">
        <f t="shared" si="6"/>
        <v>31522801.14</v>
      </c>
      <c r="H87" s="8">
        <f t="shared" si="6"/>
        <v>32455307.87</v>
      </c>
      <c r="I87" s="8">
        <f t="shared" si="6"/>
        <v>33416390.94</v>
      </c>
      <c r="J87" s="8">
        <f t="shared" si="6"/>
        <v>34406947.77</v>
      </c>
      <c r="K87" s="8">
        <f t="shared" si="6"/>
        <v>35427904.48</v>
      </c>
      <c r="L87" s="8">
        <f t="shared" si="6"/>
        <v>36480216.82</v>
      </c>
      <c r="M87" s="8">
        <f t="shared" si="6"/>
        <v>37564871.1</v>
      </c>
    </row>
    <row r="88">
      <c r="A88" s="3"/>
      <c r="B88" s="3"/>
      <c r="C88" s="3"/>
      <c r="D88" s="3"/>
      <c r="E88" s="3"/>
      <c r="F88" s="3"/>
      <c r="G88" s="3"/>
      <c r="H88" s="3"/>
      <c r="I88" s="3"/>
      <c r="J88" s="3"/>
      <c r="K88" s="3"/>
      <c r="L88" s="3"/>
      <c r="M88" s="3"/>
    </row>
    <row r="89">
      <c r="A89" s="3" t="s">
        <v>63</v>
      </c>
      <c r="B89" s="3"/>
      <c r="C89" s="3"/>
      <c r="D89" s="3"/>
      <c r="E89" s="3"/>
      <c r="F89" s="3"/>
      <c r="G89" s="3"/>
      <c r="H89" s="3"/>
      <c r="I89" s="3"/>
      <c r="J89" s="3"/>
      <c r="K89" s="3"/>
      <c r="L89" s="3"/>
      <c r="M89" s="3"/>
    </row>
    <row r="90">
      <c r="A90" s="3" t="s">
        <v>36</v>
      </c>
      <c r="B90" s="8">
        <f>Assumptions!$B26</f>
        <v>100000</v>
      </c>
      <c r="C90" s="8">
        <f>Assumptions!$B26</f>
        <v>100000</v>
      </c>
      <c r="D90" s="8">
        <f>Assumptions!$B26</f>
        <v>100000</v>
      </c>
      <c r="E90" s="8">
        <f>Assumptions!$B26</f>
        <v>100000</v>
      </c>
      <c r="F90" s="8">
        <f>Assumptions!$B26</f>
        <v>100000</v>
      </c>
      <c r="G90" s="8">
        <f>Assumptions!$B26</f>
        <v>100000</v>
      </c>
      <c r="H90" s="8">
        <f>Assumptions!$B26</f>
        <v>100000</v>
      </c>
      <c r="I90" s="8">
        <f>Assumptions!$B26</f>
        <v>100000</v>
      </c>
      <c r="J90" s="8">
        <f>Assumptions!$B26</f>
        <v>100000</v>
      </c>
      <c r="K90" s="8">
        <f>Assumptions!$B26</f>
        <v>100000</v>
      </c>
      <c r="L90" s="8">
        <f>Assumptions!$B26</f>
        <v>100000</v>
      </c>
      <c r="M90" s="8">
        <f>Assumptions!$B26</f>
        <v>100000</v>
      </c>
    </row>
    <row r="91">
      <c r="A91" s="3" t="s">
        <v>37</v>
      </c>
      <c r="B91" s="8">
        <f>Assumptions!$B27</f>
        <v>50000</v>
      </c>
      <c r="C91" s="8">
        <f>Assumptions!$B27</f>
        <v>50000</v>
      </c>
      <c r="D91" s="8">
        <f>Assumptions!$B27</f>
        <v>50000</v>
      </c>
      <c r="E91" s="8">
        <f>Assumptions!$B27</f>
        <v>50000</v>
      </c>
      <c r="F91" s="8">
        <f>Assumptions!$B27</f>
        <v>50000</v>
      </c>
      <c r="G91" s="8">
        <f>Assumptions!$B27</f>
        <v>50000</v>
      </c>
      <c r="H91" s="8">
        <f>Assumptions!$B27</f>
        <v>50000</v>
      </c>
      <c r="I91" s="8">
        <f>Assumptions!$B27</f>
        <v>50000</v>
      </c>
      <c r="J91" s="8">
        <f>Assumptions!$B27</f>
        <v>50000</v>
      </c>
      <c r="K91" s="8">
        <f>Assumptions!$B27</f>
        <v>50000</v>
      </c>
      <c r="L91" s="8">
        <f>Assumptions!$B27</f>
        <v>50000</v>
      </c>
      <c r="M91" s="8">
        <f>Assumptions!$B27</f>
        <v>50000</v>
      </c>
    </row>
    <row r="92">
      <c r="A92" s="3" t="s">
        <v>38</v>
      </c>
      <c r="B92" s="8">
        <f>Assumptions!$B28</f>
        <v>80000</v>
      </c>
      <c r="C92" s="8">
        <f>Assumptions!$B28</f>
        <v>80000</v>
      </c>
      <c r="D92" s="8">
        <f>Assumptions!$B28</f>
        <v>80000</v>
      </c>
      <c r="E92" s="8">
        <f>Assumptions!$B28</f>
        <v>80000</v>
      </c>
      <c r="F92" s="8">
        <f>Assumptions!$B28</f>
        <v>80000</v>
      </c>
      <c r="G92" s="8">
        <f>Assumptions!$B28</f>
        <v>80000</v>
      </c>
      <c r="H92" s="8">
        <f>Assumptions!$B28</f>
        <v>80000</v>
      </c>
      <c r="I92" s="8">
        <f>Assumptions!$B28</f>
        <v>80000</v>
      </c>
      <c r="J92" s="8">
        <f>Assumptions!$B28</f>
        <v>80000</v>
      </c>
      <c r="K92" s="8">
        <f>Assumptions!$B28</f>
        <v>80000</v>
      </c>
      <c r="L92" s="8">
        <f>Assumptions!$B28</f>
        <v>80000</v>
      </c>
      <c r="M92" s="8">
        <f>Assumptions!$B28</f>
        <v>80000</v>
      </c>
    </row>
    <row r="93">
      <c r="A93" s="3"/>
      <c r="B93" s="3"/>
      <c r="C93" s="3"/>
      <c r="D93" s="3"/>
      <c r="E93" s="3"/>
      <c r="F93" s="3"/>
      <c r="G93" s="3"/>
      <c r="H93" s="3"/>
      <c r="I93" s="3"/>
      <c r="J93" s="3"/>
      <c r="K93" s="3"/>
      <c r="L93" s="3"/>
      <c r="M93" s="3"/>
    </row>
    <row r="94">
      <c r="A94" s="3" t="s">
        <v>64</v>
      </c>
      <c r="B94" s="8">
        <f t="shared" ref="B94:M94" si="7">B87+B90+B91+B92</f>
        <v>27489400</v>
      </c>
      <c r="C94" s="8">
        <f t="shared" si="7"/>
        <v>28291543.66</v>
      </c>
      <c r="D94" s="8">
        <f t="shared" si="7"/>
        <v>29118176.38</v>
      </c>
      <c r="E94" s="8">
        <f t="shared" si="7"/>
        <v>29970065.07</v>
      </c>
      <c r="F94" s="8">
        <f t="shared" si="7"/>
        <v>30848001.11</v>
      </c>
      <c r="G94" s="8">
        <f t="shared" si="7"/>
        <v>31752801.14</v>
      </c>
      <c r="H94" s="8">
        <f t="shared" si="7"/>
        <v>32685307.87</v>
      </c>
      <c r="I94" s="8">
        <f t="shared" si="7"/>
        <v>33646390.94</v>
      </c>
      <c r="J94" s="8">
        <f t="shared" si="7"/>
        <v>34636947.77</v>
      </c>
      <c r="K94" s="8">
        <f t="shared" si="7"/>
        <v>35657904.48</v>
      </c>
      <c r="L94" s="8">
        <f t="shared" si="7"/>
        <v>36710216.82</v>
      </c>
      <c r="M94" s="8">
        <f t="shared" si="7"/>
        <v>37794871.1</v>
      </c>
    </row>
    <row r="95">
      <c r="A95" s="3"/>
      <c r="B95" s="3"/>
      <c r="C95" s="3"/>
      <c r="D95" s="3"/>
      <c r="E95" s="3"/>
      <c r="F95" s="3"/>
      <c r="G95" s="3"/>
      <c r="H95" s="3"/>
      <c r="I95" s="3"/>
      <c r="J95" s="3"/>
      <c r="K95" s="3"/>
      <c r="L95" s="3"/>
      <c r="M95" s="3"/>
    </row>
    <row r="96">
      <c r="A96" s="3" t="s">
        <v>65</v>
      </c>
      <c r="B96" s="8">
        <f t="shared" ref="B96:M96" si="8">B7-B94</f>
        <v>2010600</v>
      </c>
      <c r="C96" s="8">
        <f t="shared" si="8"/>
        <v>2079016.336</v>
      </c>
      <c r="D96" s="8">
        <f t="shared" si="8"/>
        <v>2149578.64</v>
      </c>
      <c r="E96" s="8">
        <f t="shared" si="8"/>
        <v>2222355.487</v>
      </c>
      <c r="F96" s="8">
        <f t="shared" si="8"/>
        <v>2297417.672</v>
      </c>
      <c r="G96" s="8">
        <f t="shared" si="8"/>
        <v>2374838.288</v>
      </c>
      <c r="H96" s="8">
        <f t="shared" si="8"/>
        <v>2454692.796</v>
      </c>
      <c r="I96" s="8">
        <f t="shared" si="8"/>
        <v>2537059.104</v>
      </c>
      <c r="J96" s="8">
        <f t="shared" si="8"/>
        <v>2622017.651</v>
      </c>
      <c r="K96" s="8">
        <f t="shared" si="8"/>
        <v>2709651.484</v>
      </c>
      <c r="L96" s="8">
        <f t="shared" si="8"/>
        <v>2800046.348</v>
      </c>
      <c r="M96" s="8">
        <f t="shared" si="8"/>
        <v>2893290.773</v>
      </c>
    </row>
    <row r="97">
      <c r="A97" s="3"/>
      <c r="B97" s="3"/>
      <c r="C97" s="3"/>
      <c r="D97" s="3"/>
      <c r="E97" s="3"/>
      <c r="F97" s="3"/>
      <c r="G97" s="3"/>
      <c r="H97" s="3"/>
      <c r="I97" s="3"/>
      <c r="J97" s="3"/>
      <c r="K97" s="3"/>
      <c r="L97" s="3"/>
      <c r="M97" s="3"/>
    </row>
    <row r="98">
      <c r="A98" s="3"/>
      <c r="B98" s="3"/>
      <c r="C98" s="3"/>
      <c r="D98" s="3"/>
      <c r="E98" s="3"/>
      <c r="F98" s="3"/>
      <c r="G98" s="3"/>
      <c r="H98" s="3"/>
      <c r="I98" s="3"/>
      <c r="J98" s="3"/>
      <c r="K98" s="3"/>
      <c r="L98" s="3"/>
      <c r="M98" s="3"/>
    </row>
    <row r="99">
      <c r="A99" s="3"/>
      <c r="B99" s="3"/>
      <c r="C99" s="3"/>
      <c r="D99" s="3"/>
      <c r="E99" s="3"/>
      <c r="F99" s="3"/>
      <c r="G99" s="3"/>
      <c r="H99" s="3"/>
      <c r="I99" s="3"/>
      <c r="J99" s="3"/>
      <c r="K99" s="3"/>
      <c r="L99" s="3"/>
      <c r="M99" s="3"/>
    </row>
    <row r="100">
      <c r="A100" s="3"/>
      <c r="B100" s="3"/>
      <c r="C100" s="3"/>
      <c r="D100" s="3"/>
      <c r="E100" s="3"/>
      <c r="F100" s="3"/>
      <c r="G100" s="3"/>
      <c r="H100" s="3"/>
      <c r="I100" s="3"/>
      <c r="J100" s="3"/>
      <c r="K100" s="3"/>
      <c r="L100" s="3"/>
      <c r="M1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39</v>
      </c>
      <c r="C1" s="3" t="s">
        <v>40</v>
      </c>
      <c r="D1" s="3" t="s">
        <v>41</v>
      </c>
      <c r="E1" s="3" t="s">
        <v>42</v>
      </c>
      <c r="F1" s="3" t="s">
        <v>43</v>
      </c>
      <c r="G1" s="3" t="s">
        <v>44</v>
      </c>
      <c r="H1" s="3" t="s">
        <v>45</v>
      </c>
      <c r="I1" s="3" t="s">
        <v>46</v>
      </c>
      <c r="J1" s="3" t="s">
        <v>47</v>
      </c>
      <c r="K1" s="3" t="s">
        <v>48</v>
      </c>
      <c r="L1" s="3" t="s">
        <v>49</v>
      </c>
      <c r="M1" s="3" t="s">
        <v>50</v>
      </c>
    </row>
    <row r="2">
      <c r="A2" s="10" t="s">
        <v>66</v>
      </c>
      <c r="B2" s="3"/>
      <c r="C2" s="3"/>
      <c r="D2" s="3"/>
      <c r="E2" s="3"/>
      <c r="F2" s="3"/>
      <c r="G2" s="3"/>
      <c r="H2" s="3"/>
      <c r="I2" s="3"/>
      <c r="J2" s="3"/>
      <c r="K2" s="3"/>
      <c r="L2" s="3"/>
      <c r="M2" s="3"/>
    </row>
    <row r="3">
      <c r="A3" s="3" t="s">
        <v>17</v>
      </c>
      <c r="B3" s="8">
        <f>'Sales and Costs'!B55</f>
        <v>9101000</v>
      </c>
      <c r="C3" s="8">
        <f>'Sales and Costs'!C55</f>
        <v>9420900.15</v>
      </c>
      <c r="D3" s="8">
        <f>'Sales and Costs'!D55</f>
        <v>9752044.79</v>
      </c>
      <c r="E3" s="8">
        <f>'Sales and Costs'!E55</f>
        <v>10094829.16</v>
      </c>
      <c r="F3" s="8">
        <f>'Sales and Costs'!F55</f>
        <v>10449662.41</v>
      </c>
      <c r="G3" s="8">
        <f>'Sales and Costs'!G55</f>
        <v>10816968.04</v>
      </c>
      <c r="H3" s="8">
        <f>'Sales and Costs'!H55</f>
        <v>11197184.47</v>
      </c>
      <c r="I3" s="8">
        <f>'Sales and Costs'!I55</f>
        <v>11590765.5</v>
      </c>
      <c r="J3" s="8">
        <f>'Sales and Costs'!J55</f>
        <v>11998180.91</v>
      </c>
      <c r="K3" s="8">
        <f>'Sales and Costs'!K55</f>
        <v>12419916.97</v>
      </c>
      <c r="L3" s="8">
        <f>'Sales and Costs'!L55</f>
        <v>12856477.05</v>
      </c>
      <c r="M3" s="8">
        <f>'Sales and Costs'!M55</f>
        <v>13308382.22</v>
      </c>
    </row>
    <row r="4">
      <c r="A4" s="3" t="s">
        <v>52</v>
      </c>
      <c r="B4" s="8">
        <f>'Sales and Costs'!B65</f>
        <v>13858500</v>
      </c>
      <c r="C4" s="8">
        <f>'Sales and Costs'!C65</f>
        <v>14262891.03</v>
      </c>
      <c r="D4" s="8">
        <f>'Sales and Costs'!D65</f>
        <v>14679082.19</v>
      </c>
      <c r="E4" s="8">
        <f>'Sales and Costs'!E65</f>
        <v>15107417.81</v>
      </c>
      <c r="F4" s="8">
        <f>'Sales and Costs'!F65</f>
        <v>15548252.26</v>
      </c>
      <c r="G4" s="8">
        <f>'Sales and Costs'!G65</f>
        <v>16001950.26</v>
      </c>
      <c r="H4" s="8">
        <f>'Sales and Costs'!H65</f>
        <v>16468887.17</v>
      </c>
      <c r="I4" s="8">
        <f>'Sales and Costs'!I65</f>
        <v>16949449.3</v>
      </c>
      <c r="J4" s="8">
        <f>'Sales and Costs'!J65</f>
        <v>17444034.23</v>
      </c>
      <c r="K4" s="8">
        <f>'Sales and Costs'!K65</f>
        <v>17953051.15</v>
      </c>
      <c r="L4" s="8">
        <f>'Sales and Costs'!L65</f>
        <v>18476921.18</v>
      </c>
      <c r="M4" s="8">
        <f>'Sales and Costs'!M65</f>
        <v>19016077.74</v>
      </c>
    </row>
    <row r="5">
      <c r="A5" s="3" t="s">
        <v>19</v>
      </c>
      <c r="B5" s="8">
        <f>'Sales and Costs'!B75</f>
        <v>1415100</v>
      </c>
      <c r="C5" s="8">
        <f>'Sales and Costs'!C75</f>
        <v>1434968.004</v>
      </c>
      <c r="D5" s="8">
        <f>'Sales and Costs'!D75</f>
        <v>1455114.955</v>
      </c>
      <c r="E5" s="8">
        <f>'Sales and Costs'!E75</f>
        <v>1475544.769</v>
      </c>
      <c r="F5" s="8">
        <f>'Sales and Costs'!F75</f>
        <v>1496261.417</v>
      </c>
      <c r="G5" s="8">
        <f>'Sales and Costs'!G75</f>
        <v>1517268.928</v>
      </c>
      <c r="H5" s="8">
        <f>'Sales and Costs'!H75</f>
        <v>1538571.383</v>
      </c>
      <c r="I5" s="8">
        <f>'Sales and Costs'!I75</f>
        <v>1560172.926</v>
      </c>
      <c r="J5" s="8">
        <f>'Sales and Costs'!J75</f>
        <v>1582077.753</v>
      </c>
      <c r="K5" s="8">
        <f>'Sales and Costs'!K75</f>
        <v>1604290.125</v>
      </c>
      <c r="L5" s="8">
        <f>'Sales and Costs'!L75</f>
        <v>1626814.358</v>
      </c>
      <c r="M5" s="8">
        <f>'Sales and Costs'!M75</f>
        <v>1649654.832</v>
      </c>
    </row>
    <row r="6">
      <c r="A6" s="3" t="s">
        <v>20</v>
      </c>
      <c r="B6" s="8">
        <f>'Sales and Costs'!B85</f>
        <v>2884800</v>
      </c>
      <c r="C6" s="8">
        <f>'Sales and Costs'!C85</f>
        <v>2942784.48</v>
      </c>
      <c r="D6" s="8">
        <f>'Sales and Costs'!D85</f>
        <v>3001934.448</v>
      </c>
      <c r="E6" s="8">
        <f>'Sales and Costs'!E85</f>
        <v>3062273.33</v>
      </c>
      <c r="F6" s="8">
        <f>'Sales and Costs'!F85</f>
        <v>3123825.024</v>
      </c>
      <c r="G6" s="8">
        <f>'Sales and Costs'!G85</f>
        <v>3186613.907</v>
      </c>
      <c r="H6" s="8">
        <f>'Sales and Costs'!H85</f>
        <v>3250664.847</v>
      </c>
      <c r="I6" s="8">
        <f>'Sales and Costs'!I85</f>
        <v>3316003.21</v>
      </c>
      <c r="J6" s="8">
        <f>'Sales and Costs'!J85</f>
        <v>3382654.875</v>
      </c>
      <c r="K6" s="8">
        <f>'Sales and Costs'!K85</f>
        <v>3450646.238</v>
      </c>
      <c r="L6" s="8">
        <f>'Sales and Costs'!L85</f>
        <v>3520004.227</v>
      </c>
      <c r="M6" s="8">
        <f>'Sales and Costs'!M85</f>
        <v>3590756.312</v>
      </c>
    </row>
    <row r="7">
      <c r="A7" s="3" t="s">
        <v>67</v>
      </c>
      <c r="B7" s="8">
        <f t="shared" ref="B7:M7" si="1">SUM(B3:B6)</f>
        <v>27259400</v>
      </c>
      <c r="C7" s="8">
        <f t="shared" si="1"/>
        <v>28061543.66</v>
      </c>
      <c r="D7" s="8">
        <f t="shared" si="1"/>
        <v>28888176.38</v>
      </c>
      <c r="E7" s="8">
        <f t="shared" si="1"/>
        <v>29740065.07</v>
      </c>
      <c r="F7" s="8">
        <f t="shared" si="1"/>
        <v>30618001.11</v>
      </c>
      <c r="G7" s="8">
        <f t="shared" si="1"/>
        <v>31522801.14</v>
      </c>
      <c r="H7" s="8">
        <f t="shared" si="1"/>
        <v>32455307.87</v>
      </c>
      <c r="I7" s="8">
        <f t="shared" si="1"/>
        <v>33416390.94</v>
      </c>
      <c r="J7" s="8">
        <f t="shared" si="1"/>
        <v>34406947.77</v>
      </c>
      <c r="K7" s="8">
        <f t="shared" si="1"/>
        <v>35427904.48</v>
      </c>
      <c r="L7" s="8">
        <f t="shared" si="1"/>
        <v>36480216.82</v>
      </c>
      <c r="M7" s="8">
        <f t="shared" si="1"/>
        <v>37564871.1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39</v>
      </c>
      <c r="C1" s="3" t="s">
        <v>40</v>
      </c>
      <c r="D1" s="3" t="s">
        <v>41</v>
      </c>
      <c r="E1" s="3" t="s">
        <v>42</v>
      </c>
      <c r="F1" s="3" t="s">
        <v>43</v>
      </c>
      <c r="G1" s="3" t="s">
        <v>44</v>
      </c>
      <c r="H1" s="3" t="s">
        <v>45</v>
      </c>
      <c r="I1" s="3" t="s">
        <v>46</v>
      </c>
      <c r="J1" s="3" t="s">
        <v>47</v>
      </c>
      <c r="K1" s="3" t="s">
        <v>48</v>
      </c>
      <c r="L1" s="3" t="s">
        <v>49</v>
      </c>
      <c r="M1" s="3" t="s">
        <v>50</v>
      </c>
    </row>
    <row r="2">
      <c r="A2" s="11" t="s">
        <v>68</v>
      </c>
      <c r="B2" s="3"/>
      <c r="C2" s="3"/>
      <c r="D2" s="3"/>
      <c r="E2" s="3"/>
      <c r="F2" s="3"/>
      <c r="G2" s="3"/>
      <c r="H2" s="3"/>
      <c r="I2" s="3"/>
      <c r="J2" s="3"/>
      <c r="K2" s="3"/>
      <c r="L2" s="3"/>
      <c r="M2" s="3"/>
    </row>
    <row r="3">
      <c r="A3" s="3" t="s">
        <v>69</v>
      </c>
      <c r="B3" s="8">
        <f>'Sales and Costs'!B7</f>
        <v>29500000</v>
      </c>
      <c r="C3" s="8">
        <f>'Sales and Costs'!C7</f>
        <v>30370560</v>
      </c>
      <c r="D3" s="8">
        <f>'Sales and Costs'!D7</f>
        <v>31267755.02</v>
      </c>
      <c r="E3" s="8">
        <f>'Sales and Costs'!E7</f>
        <v>32192420.56</v>
      </c>
      <c r="F3" s="8">
        <f>'Sales and Costs'!F7</f>
        <v>33145418.78</v>
      </c>
      <c r="G3" s="8">
        <f>'Sales and Costs'!G7</f>
        <v>34127639.43</v>
      </c>
      <c r="H3" s="8">
        <f>'Sales and Costs'!H7</f>
        <v>35140000.67</v>
      </c>
      <c r="I3" s="8">
        <f>'Sales and Costs'!I7</f>
        <v>36183450.04</v>
      </c>
      <c r="J3" s="8">
        <f>'Sales and Costs'!J7</f>
        <v>37258965.42</v>
      </c>
      <c r="K3" s="8">
        <f>'Sales and Costs'!K7</f>
        <v>38367555.96</v>
      </c>
      <c r="L3" s="8">
        <f>'Sales and Costs'!L7</f>
        <v>39510263.17</v>
      </c>
      <c r="M3" s="8">
        <f>'Sales and Costs'!M7</f>
        <v>40688161.88</v>
      </c>
    </row>
    <row r="4">
      <c r="A4" s="3"/>
      <c r="B4" s="3"/>
      <c r="C4" s="3"/>
      <c r="D4" s="3"/>
      <c r="E4" s="3"/>
      <c r="F4" s="3"/>
      <c r="G4" s="3"/>
      <c r="H4" s="3"/>
      <c r="I4" s="3"/>
      <c r="J4" s="3"/>
      <c r="K4" s="3"/>
      <c r="L4" s="3"/>
      <c r="M4" s="3"/>
    </row>
    <row r="5">
      <c r="A5" s="11" t="s">
        <v>70</v>
      </c>
      <c r="B5" s="3"/>
      <c r="C5" s="3"/>
      <c r="D5" s="3"/>
      <c r="E5" s="3"/>
      <c r="F5" s="3"/>
      <c r="G5" s="3"/>
      <c r="H5" s="3"/>
      <c r="I5" s="3"/>
      <c r="J5" s="3"/>
      <c r="K5" s="3"/>
      <c r="L5" s="3"/>
      <c r="M5" s="3"/>
    </row>
    <row r="6">
      <c r="A6" s="3" t="s">
        <v>71</v>
      </c>
      <c r="B6" s="8">
        <f>Purchases!B7</f>
        <v>27259400</v>
      </c>
      <c r="C6" s="8">
        <f>Purchases!C7</f>
        <v>28061543.66</v>
      </c>
      <c r="D6" s="8">
        <f>Purchases!D7</f>
        <v>28888176.38</v>
      </c>
      <c r="E6" s="8">
        <f>Purchases!E7</f>
        <v>29740065.07</v>
      </c>
      <c r="F6" s="8">
        <f>Purchases!F7</f>
        <v>30618001.11</v>
      </c>
      <c r="G6" s="8">
        <f>Purchases!G7</f>
        <v>31522801.14</v>
      </c>
      <c r="H6" s="8">
        <f>Purchases!H7</f>
        <v>32455307.87</v>
      </c>
      <c r="I6" s="8">
        <f>Purchases!I7</f>
        <v>33416390.94</v>
      </c>
      <c r="J6" s="8">
        <f>Purchases!J7</f>
        <v>34406947.77</v>
      </c>
      <c r="K6" s="8">
        <f>Purchases!K7</f>
        <v>35427904.48</v>
      </c>
      <c r="L6" s="8">
        <f>Purchases!L7</f>
        <v>36480216.82</v>
      </c>
      <c r="M6" s="8">
        <f>Purchases!M7</f>
        <v>37564871.1</v>
      </c>
    </row>
    <row r="7">
      <c r="A7" s="3" t="s">
        <v>72</v>
      </c>
      <c r="B7" s="8">
        <f>'Sales and Costs'!B90+'Sales and Costs'!B91+'Sales and Costs'!B92</f>
        <v>230000</v>
      </c>
      <c r="C7" s="8">
        <f>'Sales and Costs'!C90+'Sales and Costs'!C91+'Sales and Costs'!C92</f>
        <v>230000</v>
      </c>
      <c r="D7" s="8">
        <f>'Sales and Costs'!D90+'Sales and Costs'!D91+'Sales and Costs'!D92</f>
        <v>230000</v>
      </c>
      <c r="E7" s="8">
        <f>'Sales and Costs'!E90+'Sales and Costs'!E91+'Sales and Costs'!E92</f>
        <v>230000</v>
      </c>
      <c r="F7" s="8">
        <f>'Sales and Costs'!F90+'Sales and Costs'!F91+'Sales and Costs'!F92</f>
        <v>230000</v>
      </c>
      <c r="G7" s="8">
        <f>'Sales and Costs'!G90+'Sales and Costs'!G91+'Sales and Costs'!G92</f>
        <v>230000</v>
      </c>
      <c r="H7" s="8">
        <f>'Sales and Costs'!H90+'Sales and Costs'!H91+'Sales and Costs'!H92</f>
        <v>230000</v>
      </c>
      <c r="I7" s="8">
        <f>'Sales and Costs'!I90+'Sales and Costs'!I91+'Sales and Costs'!I92</f>
        <v>230000</v>
      </c>
      <c r="J7" s="8">
        <f>'Sales and Costs'!J90+'Sales and Costs'!J91+'Sales and Costs'!J92</f>
        <v>230000</v>
      </c>
      <c r="K7" s="8">
        <f>'Sales and Costs'!K90+'Sales and Costs'!K91+'Sales and Costs'!K92</f>
        <v>230000</v>
      </c>
      <c r="L7" s="8">
        <f>'Sales and Costs'!L90+'Sales and Costs'!L91+'Sales and Costs'!L92</f>
        <v>230000</v>
      </c>
      <c r="M7" s="8">
        <f>'Sales and Costs'!M90+'Sales and Costs'!M91+'Sales and Costs'!M92</f>
        <v>230000</v>
      </c>
    </row>
    <row r="8">
      <c r="A8" s="11" t="s">
        <v>73</v>
      </c>
      <c r="B8" s="8">
        <f t="shared" ref="B8:M8" si="1">B3-B6-B7</f>
        <v>2010600</v>
      </c>
      <c r="C8" s="8">
        <f t="shared" si="1"/>
        <v>2079016.336</v>
      </c>
      <c r="D8" s="8">
        <f t="shared" si="1"/>
        <v>2149578.64</v>
      </c>
      <c r="E8" s="8">
        <f t="shared" si="1"/>
        <v>2222355.487</v>
      </c>
      <c r="F8" s="8">
        <f t="shared" si="1"/>
        <v>2297417.672</v>
      </c>
      <c r="G8" s="8">
        <f t="shared" si="1"/>
        <v>2374838.288</v>
      </c>
      <c r="H8" s="8">
        <f t="shared" si="1"/>
        <v>2454692.796</v>
      </c>
      <c r="I8" s="8">
        <f t="shared" si="1"/>
        <v>2537059.104</v>
      </c>
      <c r="J8" s="8">
        <f t="shared" si="1"/>
        <v>2622017.651</v>
      </c>
      <c r="K8" s="8">
        <f t="shared" si="1"/>
        <v>2709651.484</v>
      </c>
      <c r="L8" s="8">
        <f t="shared" si="1"/>
        <v>2800046.348</v>
      </c>
      <c r="M8" s="8">
        <f t="shared" si="1"/>
        <v>2893290.773</v>
      </c>
    </row>
    <row r="9">
      <c r="A9" s="3"/>
      <c r="B9" s="3"/>
      <c r="C9" s="3"/>
      <c r="D9" s="3"/>
      <c r="E9" s="3"/>
      <c r="F9" s="3"/>
      <c r="G9" s="3"/>
      <c r="H9" s="3"/>
      <c r="I9" s="3"/>
      <c r="J9" s="3"/>
      <c r="K9" s="3"/>
      <c r="L9" s="3"/>
      <c r="M9" s="3"/>
    </row>
    <row r="10">
      <c r="A10" s="11" t="s">
        <v>74</v>
      </c>
      <c r="B10" s="3"/>
      <c r="C10" s="3"/>
      <c r="D10" s="3"/>
      <c r="E10" s="3"/>
      <c r="F10" s="3"/>
      <c r="G10" s="3"/>
      <c r="H10" s="3"/>
      <c r="I10" s="3"/>
      <c r="J10" s="3"/>
      <c r="K10" s="3"/>
      <c r="L10" s="3"/>
      <c r="M10" s="3"/>
    </row>
    <row r="11">
      <c r="A11" s="3" t="s">
        <v>75</v>
      </c>
      <c r="B11" s="4">
        <v>0.0</v>
      </c>
      <c r="C11" s="8">
        <f t="shared" ref="C11:M11" si="2">B13</f>
        <v>2010600</v>
      </c>
      <c r="D11" s="8">
        <f t="shared" si="2"/>
        <v>4089616.336</v>
      </c>
      <c r="E11" s="8">
        <f t="shared" si="2"/>
        <v>6239194.976</v>
      </c>
      <c r="F11" s="8">
        <f t="shared" si="2"/>
        <v>8461550.463</v>
      </c>
      <c r="G11" s="8">
        <f t="shared" si="2"/>
        <v>10758968.13</v>
      </c>
      <c r="H11" s="8">
        <f t="shared" si="2"/>
        <v>13133806.42</v>
      </c>
      <c r="I11" s="8">
        <f t="shared" si="2"/>
        <v>15588499.22</v>
      </c>
      <c r="J11" s="8">
        <f t="shared" si="2"/>
        <v>18125558.32</v>
      </c>
      <c r="K11" s="8">
        <f t="shared" si="2"/>
        <v>20747575.97</v>
      </c>
      <c r="L11" s="8">
        <f t="shared" si="2"/>
        <v>23457227.46</v>
      </c>
      <c r="M11" s="8">
        <f t="shared" si="2"/>
        <v>26257273.8</v>
      </c>
    </row>
    <row r="12">
      <c r="A12" s="3" t="s">
        <v>73</v>
      </c>
      <c r="B12" s="8">
        <f t="shared" ref="B12:M12" si="3">B8</f>
        <v>2010600</v>
      </c>
      <c r="C12" s="8">
        <f t="shared" si="3"/>
        <v>2079016.336</v>
      </c>
      <c r="D12" s="8">
        <f t="shared" si="3"/>
        <v>2149578.64</v>
      </c>
      <c r="E12" s="8">
        <f t="shared" si="3"/>
        <v>2222355.487</v>
      </c>
      <c r="F12" s="8">
        <f t="shared" si="3"/>
        <v>2297417.672</v>
      </c>
      <c r="G12" s="8">
        <f t="shared" si="3"/>
        <v>2374838.288</v>
      </c>
      <c r="H12" s="8">
        <f t="shared" si="3"/>
        <v>2454692.796</v>
      </c>
      <c r="I12" s="8">
        <f t="shared" si="3"/>
        <v>2537059.104</v>
      </c>
      <c r="J12" s="8">
        <f t="shared" si="3"/>
        <v>2622017.651</v>
      </c>
      <c r="K12" s="8">
        <f t="shared" si="3"/>
        <v>2709651.484</v>
      </c>
      <c r="L12" s="8">
        <f t="shared" si="3"/>
        <v>2800046.348</v>
      </c>
      <c r="M12" s="8">
        <f t="shared" si="3"/>
        <v>2893290.773</v>
      </c>
    </row>
    <row r="13">
      <c r="A13" s="3" t="s">
        <v>76</v>
      </c>
      <c r="B13" s="8">
        <f t="shared" ref="B13:M13" si="4">B11+B12</f>
        <v>2010600</v>
      </c>
      <c r="C13" s="8">
        <f t="shared" si="4"/>
        <v>4089616.336</v>
      </c>
      <c r="D13" s="8">
        <f t="shared" si="4"/>
        <v>6239194.976</v>
      </c>
      <c r="E13" s="8">
        <f t="shared" si="4"/>
        <v>8461550.463</v>
      </c>
      <c r="F13" s="8">
        <f t="shared" si="4"/>
        <v>10758968.13</v>
      </c>
      <c r="G13" s="8">
        <f t="shared" si="4"/>
        <v>13133806.42</v>
      </c>
      <c r="H13" s="8">
        <f t="shared" si="4"/>
        <v>15588499.22</v>
      </c>
      <c r="I13" s="8">
        <f t="shared" si="4"/>
        <v>18125558.32</v>
      </c>
      <c r="J13" s="8">
        <f t="shared" si="4"/>
        <v>20747575.97</v>
      </c>
      <c r="K13" s="8">
        <f t="shared" si="4"/>
        <v>23457227.46</v>
      </c>
      <c r="L13" s="8">
        <f t="shared" si="4"/>
        <v>26257273.8</v>
      </c>
      <c r="M13" s="8">
        <f t="shared" si="4"/>
        <v>29150564.58</v>
      </c>
    </row>
    <row r="14">
      <c r="A14" s="3"/>
      <c r="B14" s="3"/>
      <c r="C14" s="3"/>
      <c r="D14" s="3"/>
      <c r="E14" s="3"/>
      <c r="F14" s="3"/>
      <c r="G14" s="3"/>
      <c r="H14" s="3"/>
      <c r="I14" s="3"/>
      <c r="J14" s="3"/>
      <c r="K14" s="3"/>
      <c r="L14" s="3"/>
      <c r="M14" s="3"/>
    </row>
    <row r="15">
      <c r="A15" s="3"/>
      <c r="B15" s="3"/>
      <c r="C15" s="3"/>
      <c r="D15" s="3"/>
      <c r="E15" s="3"/>
      <c r="F15" s="3"/>
      <c r="G15" s="3"/>
      <c r="H15" s="3"/>
      <c r="I15" s="3"/>
      <c r="J15" s="3"/>
      <c r="K15" s="3"/>
      <c r="L15" s="3"/>
      <c r="M15" s="3"/>
    </row>
    <row r="16">
      <c r="A16" s="3"/>
      <c r="B16" s="3"/>
      <c r="C16" s="3"/>
      <c r="D16" s="3"/>
      <c r="E16" s="3"/>
      <c r="F16" s="3"/>
      <c r="G16" s="3"/>
      <c r="H16" s="3"/>
      <c r="I16" s="3"/>
      <c r="J16" s="3"/>
      <c r="K16" s="3"/>
      <c r="L16" s="3"/>
      <c r="M16"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39</v>
      </c>
      <c r="C1" s="3" t="s">
        <v>40</v>
      </c>
      <c r="D1" s="3" t="s">
        <v>41</v>
      </c>
      <c r="E1" s="3" t="s">
        <v>42</v>
      </c>
      <c r="F1" s="3" t="s">
        <v>43</v>
      </c>
      <c r="G1" s="3" t="s">
        <v>44</v>
      </c>
      <c r="H1" s="3" t="s">
        <v>45</v>
      </c>
      <c r="I1" s="3" t="s">
        <v>46</v>
      </c>
      <c r="J1" s="3" t="s">
        <v>47</v>
      </c>
      <c r="K1" s="3" t="s">
        <v>48</v>
      </c>
      <c r="L1" s="3" t="s">
        <v>49</v>
      </c>
      <c r="M1" s="3" t="s">
        <v>50</v>
      </c>
    </row>
    <row r="2">
      <c r="A2" s="11" t="s">
        <v>77</v>
      </c>
      <c r="B2" s="3"/>
      <c r="C2" s="3"/>
      <c r="D2" s="3"/>
      <c r="E2" s="3"/>
      <c r="F2" s="3"/>
      <c r="G2" s="3"/>
      <c r="H2" s="3"/>
      <c r="I2" s="3"/>
      <c r="J2" s="3"/>
      <c r="K2" s="3"/>
      <c r="L2" s="3"/>
      <c r="M2" s="3"/>
    </row>
    <row r="3">
      <c r="A3" s="3" t="s">
        <v>74</v>
      </c>
      <c r="B3" s="8">
        <f>'Cash Details'!B13</f>
        <v>2010600</v>
      </c>
      <c r="C3" s="8">
        <f>'Cash Details'!C13</f>
        <v>4089616.336</v>
      </c>
      <c r="D3" s="8">
        <f>'Cash Details'!D13</f>
        <v>6239194.976</v>
      </c>
      <c r="E3" s="8">
        <f>'Cash Details'!E13</f>
        <v>8461550.463</v>
      </c>
      <c r="F3" s="8">
        <f>'Cash Details'!F13</f>
        <v>10758968.13</v>
      </c>
      <c r="G3" s="8">
        <f>'Cash Details'!G13</f>
        <v>13133806.42</v>
      </c>
      <c r="H3" s="8">
        <f>'Cash Details'!H13</f>
        <v>15588499.22</v>
      </c>
      <c r="I3" s="8">
        <f>'Cash Details'!I13</f>
        <v>18125558.32</v>
      </c>
      <c r="J3" s="8">
        <f>'Cash Details'!J13</f>
        <v>20747575.97</v>
      </c>
      <c r="K3" s="8">
        <f>'Cash Details'!K13</f>
        <v>23457227.46</v>
      </c>
      <c r="L3" s="8">
        <f>'Cash Details'!L13</f>
        <v>26257273.8</v>
      </c>
      <c r="M3" s="8">
        <f>'Cash Details'!M13</f>
        <v>29150564.58</v>
      </c>
    </row>
    <row r="4">
      <c r="A4" s="3"/>
      <c r="B4" s="3"/>
      <c r="C4" s="3"/>
      <c r="D4" s="3"/>
      <c r="E4" s="3"/>
      <c r="F4" s="3"/>
      <c r="G4" s="3"/>
      <c r="H4" s="3"/>
      <c r="I4" s="3"/>
      <c r="J4" s="3"/>
      <c r="K4" s="3"/>
      <c r="L4" s="3"/>
      <c r="M4" s="3"/>
    </row>
    <row r="5">
      <c r="A5" s="11" t="s">
        <v>78</v>
      </c>
      <c r="B5" s="8">
        <f t="shared" ref="B5:M5" si="1">B3</f>
        <v>2010600</v>
      </c>
      <c r="C5" s="8">
        <f t="shared" si="1"/>
        <v>4089616.336</v>
      </c>
      <c r="D5" s="8">
        <f t="shared" si="1"/>
        <v>6239194.976</v>
      </c>
      <c r="E5" s="8">
        <f t="shared" si="1"/>
        <v>8461550.463</v>
      </c>
      <c r="F5" s="8">
        <f t="shared" si="1"/>
        <v>10758968.13</v>
      </c>
      <c r="G5" s="8">
        <f t="shared" si="1"/>
        <v>13133806.42</v>
      </c>
      <c r="H5" s="8">
        <f t="shared" si="1"/>
        <v>15588499.22</v>
      </c>
      <c r="I5" s="8">
        <f t="shared" si="1"/>
        <v>18125558.32</v>
      </c>
      <c r="J5" s="8">
        <f t="shared" si="1"/>
        <v>20747575.97</v>
      </c>
      <c r="K5" s="8">
        <f t="shared" si="1"/>
        <v>23457227.46</v>
      </c>
      <c r="L5" s="8">
        <f t="shared" si="1"/>
        <v>26257273.8</v>
      </c>
      <c r="M5" s="8">
        <f t="shared" si="1"/>
        <v>29150564.58</v>
      </c>
    </row>
    <row r="6">
      <c r="A6" s="3"/>
      <c r="B6" s="3"/>
      <c r="C6" s="3"/>
      <c r="D6" s="3"/>
      <c r="E6" s="3"/>
      <c r="F6" s="3"/>
      <c r="G6" s="3"/>
      <c r="H6" s="3"/>
      <c r="I6" s="3"/>
      <c r="J6" s="3"/>
      <c r="K6" s="3"/>
      <c r="L6" s="3"/>
      <c r="M6" s="3"/>
    </row>
    <row r="7">
      <c r="A7" s="11" t="s">
        <v>79</v>
      </c>
      <c r="B7" s="3"/>
      <c r="C7" s="3"/>
      <c r="D7" s="3"/>
      <c r="E7" s="3"/>
      <c r="F7" s="3"/>
      <c r="G7" s="3"/>
      <c r="H7" s="3"/>
      <c r="I7" s="3"/>
      <c r="J7" s="3"/>
      <c r="K7" s="3"/>
      <c r="L7" s="3"/>
      <c r="M7" s="3"/>
    </row>
    <row r="8">
      <c r="A8" s="3"/>
      <c r="B8" s="3"/>
      <c r="C8" s="3"/>
      <c r="D8" s="3"/>
      <c r="E8" s="3"/>
      <c r="F8" s="3"/>
      <c r="G8" s="3"/>
      <c r="H8" s="3"/>
      <c r="I8" s="3"/>
      <c r="J8" s="3"/>
      <c r="K8" s="3"/>
      <c r="L8" s="3"/>
      <c r="M8" s="3"/>
    </row>
    <row r="9">
      <c r="A9" s="11" t="s">
        <v>80</v>
      </c>
      <c r="B9" s="4">
        <v>0.0</v>
      </c>
      <c r="C9" s="4">
        <v>0.0</v>
      </c>
      <c r="D9" s="4">
        <v>0.0</v>
      </c>
      <c r="E9" s="4">
        <v>0.0</v>
      </c>
      <c r="F9" s="4">
        <v>0.0</v>
      </c>
      <c r="G9" s="4">
        <v>0.0</v>
      </c>
      <c r="H9" s="4">
        <v>0.0</v>
      </c>
      <c r="I9" s="4">
        <v>0.0</v>
      </c>
      <c r="J9" s="4">
        <v>0.0</v>
      </c>
      <c r="K9" s="4">
        <v>0.0</v>
      </c>
      <c r="L9" s="4">
        <v>0.0</v>
      </c>
      <c r="M9" s="4">
        <v>0.0</v>
      </c>
    </row>
    <row r="10">
      <c r="A10" s="3"/>
      <c r="B10" s="3"/>
      <c r="C10" s="3"/>
      <c r="D10" s="3"/>
      <c r="E10" s="3"/>
      <c r="F10" s="3"/>
      <c r="G10" s="3"/>
      <c r="H10" s="3"/>
      <c r="I10" s="3"/>
      <c r="J10" s="3"/>
      <c r="K10" s="3"/>
      <c r="L10" s="3"/>
      <c r="M10" s="3"/>
    </row>
    <row r="11">
      <c r="A11" s="11" t="s">
        <v>81</v>
      </c>
      <c r="B11" s="8">
        <f t="shared" ref="B11:M11" si="2">B5-B9</f>
        <v>2010600</v>
      </c>
      <c r="C11" s="8">
        <f t="shared" si="2"/>
        <v>4089616.336</v>
      </c>
      <c r="D11" s="8">
        <f t="shared" si="2"/>
        <v>6239194.976</v>
      </c>
      <c r="E11" s="8">
        <f t="shared" si="2"/>
        <v>8461550.463</v>
      </c>
      <c r="F11" s="8">
        <f t="shared" si="2"/>
        <v>10758968.13</v>
      </c>
      <c r="G11" s="8">
        <f t="shared" si="2"/>
        <v>13133806.42</v>
      </c>
      <c r="H11" s="8">
        <f t="shared" si="2"/>
        <v>15588499.22</v>
      </c>
      <c r="I11" s="8">
        <f t="shared" si="2"/>
        <v>18125558.32</v>
      </c>
      <c r="J11" s="8">
        <f t="shared" si="2"/>
        <v>20747575.97</v>
      </c>
      <c r="K11" s="8">
        <f t="shared" si="2"/>
        <v>23457227.46</v>
      </c>
      <c r="L11" s="8">
        <f t="shared" si="2"/>
        <v>26257273.8</v>
      </c>
      <c r="M11" s="8">
        <f t="shared" si="2"/>
        <v>29150564.58</v>
      </c>
    </row>
    <row r="12">
      <c r="A12" s="3"/>
      <c r="B12" s="3"/>
      <c r="C12" s="3"/>
      <c r="D12" s="3"/>
      <c r="E12" s="3"/>
      <c r="F12" s="3"/>
      <c r="G12" s="3"/>
      <c r="H12" s="3"/>
      <c r="I12" s="3"/>
      <c r="J12" s="3"/>
      <c r="K12" s="3"/>
      <c r="L12" s="3"/>
      <c r="M12" s="3"/>
    </row>
    <row r="13">
      <c r="A13" s="3" t="s">
        <v>82</v>
      </c>
      <c r="B13" s="4">
        <v>0.0</v>
      </c>
      <c r="C13" s="8">
        <f t="shared" ref="C13:M13" si="3">B15</f>
        <v>2010600</v>
      </c>
      <c r="D13" s="8">
        <f t="shared" si="3"/>
        <v>4089616.336</v>
      </c>
      <c r="E13" s="8">
        <f t="shared" si="3"/>
        <v>6239194.976</v>
      </c>
      <c r="F13" s="8">
        <f t="shared" si="3"/>
        <v>8461550.463</v>
      </c>
      <c r="G13" s="8">
        <f t="shared" si="3"/>
        <v>10758968.13</v>
      </c>
      <c r="H13" s="8">
        <f t="shared" si="3"/>
        <v>13133806.42</v>
      </c>
      <c r="I13" s="8">
        <f t="shared" si="3"/>
        <v>15588499.22</v>
      </c>
      <c r="J13" s="8">
        <f t="shared" si="3"/>
        <v>18125558.32</v>
      </c>
      <c r="K13" s="8">
        <f t="shared" si="3"/>
        <v>20747575.97</v>
      </c>
      <c r="L13" s="8">
        <f t="shared" si="3"/>
        <v>23457227.46</v>
      </c>
      <c r="M13" s="8">
        <f t="shared" si="3"/>
        <v>26257273.8</v>
      </c>
    </row>
    <row r="14">
      <c r="A14" s="3" t="s">
        <v>83</v>
      </c>
      <c r="B14" s="8">
        <f>'Sales and Costs'!B96</f>
        <v>2010600</v>
      </c>
      <c r="C14" s="8">
        <f>'Sales and Costs'!C96</f>
        <v>2079016.336</v>
      </c>
      <c r="D14" s="8">
        <f>'Sales and Costs'!D96</f>
        <v>2149578.64</v>
      </c>
      <c r="E14" s="8">
        <f>'Sales and Costs'!E96</f>
        <v>2222355.487</v>
      </c>
      <c r="F14" s="8">
        <f>'Sales and Costs'!F96</f>
        <v>2297417.672</v>
      </c>
      <c r="G14" s="8">
        <f>'Sales and Costs'!G96</f>
        <v>2374838.288</v>
      </c>
      <c r="H14" s="8">
        <f>'Sales and Costs'!H96</f>
        <v>2454692.796</v>
      </c>
      <c r="I14" s="8">
        <f>'Sales and Costs'!I96</f>
        <v>2537059.104</v>
      </c>
      <c r="J14" s="8">
        <f>'Sales and Costs'!J96</f>
        <v>2622017.651</v>
      </c>
      <c r="K14" s="8">
        <f>'Sales and Costs'!K96</f>
        <v>2709651.484</v>
      </c>
      <c r="L14" s="8">
        <f>'Sales and Costs'!L96</f>
        <v>2800046.348</v>
      </c>
      <c r="M14" s="8">
        <f>'Sales and Costs'!M96</f>
        <v>2893290.773</v>
      </c>
    </row>
    <row r="15">
      <c r="A15" s="3" t="s">
        <v>84</v>
      </c>
      <c r="B15" s="8">
        <f t="shared" ref="B15:M15" si="4">B13+B14</f>
        <v>2010600</v>
      </c>
      <c r="C15" s="8">
        <f t="shared" si="4"/>
        <v>4089616.336</v>
      </c>
      <c r="D15" s="8">
        <f t="shared" si="4"/>
        <v>6239194.976</v>
      </c>
      <c r="E15" s="8">
        <f t="shared" si="4"/>
        <v>8461550.463</v>
      </c>
      <c r="F15" s="8">
        <f t="shared" si="4"/>
        <v>10758968.13</v>
      </c>
      <c r="G15" s="8">
        <f t="shared" si="4"/>
        <v>13133806.42</v>
      </c>
      <c r="H15" s="8">
        <f t="shared" si="4"/>
        <v>15588499.22</v>
      </c>
      <c r="I15" s="8">
        <f t="shared" si="4"/>
        <v>18125558.32</v>
      </c>
      <c r="J15" s="8">
        <f t="shared" si="4"/>
        <v>20747575.97</v>
      </c>
      <c r="K15" s="8">
        <f t="shared" si="4"/>
        <v>23457227.46</v>
      </c>
      <c r="L15" s="8">
        <f t="shared" si="4"/>
        <v>26257273.8</v>
      </c>
      <c r="M15" s="8">
        <f t="shared" si="4"/>
        <v>29150564.58</v>
      </c>
    </row>
    <row r="16">
      <c r="A16" s="3"/>
      <c r="B16" s="3"/>
      <c r="C16" s="3"/>
      <c r="D16" s="3"/>
      <c r="E16" s="3"/>
      <c r="F16" s="3"/>
      <c r="G16" s="3"/>
      <c r="H16" s="3"/>
      <c r="I16" s="3"/>
      <c r="J16" s="3"/>
      <c r="K16" s="3"/>
      <c r="L16" s="3"/>
      <c r="M16" s="3"/>
    </row>
    <row r="17">
      <c r="A17" s="11" t="s">
        <v>85</v>
      </c>
      <c r="B17" s="8">
        <f t="shared" ref="B17:M17" si="5">B15-B11</f>
        <v>0</v>
      </c>
      <c r="C17" s="8">
        <f t="shared" si="5"/>
        <v>0</v>
      </c>
      <c r="D17" s="8">
        <f t="shared" si="5"/>
        <v>0</v>
      </c>
      <c r="E17" s="8">
        <f t="shared" si="5"/>
        <v>0</v>
      </c>
      <c r="F17" s="8">
        <f t="shared" si="5"/>
        <v>0</v>
      </c>
      <c r="G17" s="8">
        <f t="shared" si="5"/>
        <v>0</v>
      </c>
      <c r="H17" s="8">
        <f t="shared" si="5"/>
        <v>0</v>
      </c>
      <c r="I17" s="8">
        <f t="shared" si="5"/>
        <v>0</v>
      </c>
      <c r="J17" s="8">
        <f t="shared" si="5"/>
        <v>0</v>
      </c>
      <c r="K17" s="8">
        <f t="shared" si="5"/>
        <v>0</v>
      </c>
      <c r="L17" s="8">
        <f t="shared" si="5"/>
        <v>0</v>
      </c>
      <c r="M17" s="8">
        <f t="shared" si="5"/>
        <v>0</v>
      </c>
    </row>
    <row r="18">
      <c r="A18" s="3"/>
      <c r="B18" s="3"/>
      <c r="C18" s="3"/>
      <c r="D18" s="3"/>
      <c r="E18" s="3"/>
      <c r="F18" s="3"/>
      <c r="G18" s="3"/>
      <c r="H18" s="3"/>
      <c r="I18" s="3"/>
      <c r="J18" s="3"/>
      <c r="K18" s="3"/>
      <c r="L18" s="3"/>
      <c r="M18" s="3"/>
    </row>
  </sheetData>
  <drawing r:id="rId1"/>
</worksheet>
</file>