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 sheetId="1" r:id="rId4"/>
    <sheet state="visible" name="Assumptions" sheetId="2" r:id="rId5"/>
    <sheet state="visible" name="Calcs-1" sheetId="3" r:id="rId6"/>
    <sheet state="visible" name="Sales and Costs-S1" sheetId="4" r:id="rId7"/>
    <sheet state="visible" name="Sales and Costs-S2" sheetId="5" r:id="rId8"/>
    <sheet state="visible" name="Sales and Costs-S3" sheetId="6" r:id="rId9"/>
    <sheet state="visible" name="Sales and Costs-Cons" sheetId="7" r:id="rId10"/>
    <sheet state="visible" name="Purchases" sheetId="8" r:id="rId11"/>
    <sheet state="visible" name="Cash Details" sheetId="9" r:id="rId12"/>
    <sheet state="visible" name="Balances" sheetId="10" r:id="rId13"/>
  </sheets>
  <definedNames/>
  <calcPr/>
</workbook>
</file>

<file path=xl/sharedStrings.xml><?xml version="1.0" encoding="utf-8"?>
<sst xmlns="http://schemas.openxmlformats.org/spreadsheetml/2006/main" count="442" uniqueCount="81">
  <si>
    <t>Description</t>
  </si>
  <si>
    <t>A company runs a grooming products store that sells hair dryers, iron press and trimmers. In the first month, it sold 1000 hair dryers at an ASP (average selling price) of Rs 1500 per hair dryer, 800 iron presses at an ASP of Rs 800 and 350 trimmers at an ASP of Rs 1200.</t>
  </si>
  <si>
    <t xml:space="preserve">The store estimates the number of hair dryers it will sell will increase by 1.0% every month while the ASP will increase by 1.0% every month. </t>
  </si>
  <si>
    <t xml:space="preserve">It estimates that the number of iron presses it will sell will increase by 1.0% every month while the ASP will increase by 0.5% every month. </t>
  </si>
  <si>
    <t xml:space="preserve">It estimates that the number of trimmers it will sell will increase by 1.5% every month while the ASP will increase by 1.0% every month. </t>
  </si>
  <si>
    <t xml:space="preserve">The store sells various brands of hair dryers, iron presses and trimmers like Philips, Havells, Vega, Syska, Agaro etc. </t>
  </si>
  <si>
    <t>It estimates that the value share of various brands in its hair dryer sales will be Philips : 30%, Havells : 15%, Vega : 10%, Syska : 15%, Agaro : 15%, Others : 15%.</t>
  </si>
  <si>
    <t>It estimates that the value share of various brands in its iron press sales will be Philips : 30%, Havells : 30%, Syska : 10%, Others : 30%.</t>
  </si>
  <si>
    <t>It estimates that the value share of various brands in its trimmer sales will be Philips : 30%, Havells : 15%, Vega : 5%, Syska : 10%, Agaro: 5%, Others : 35%.</t>
  </si>
  <si>
    <t>The store estimates that the margins of various brands in its hair dryer sales will be Philips : 17%, Havells : 14%, Vega : 12%, Syska : 12%, Agaro : 10%, Others : 15%.</t>
  </si>
  <si>
    <t>It estimates that the margins of various brands in its iron press sales will be Philips : 17%, Havells : 14%, Syska : 13%, Others : 15%.</t>
  </si>
  <si>
    <t>It estimates that the margins of various brands in its trimmers sales will be Philips : 17%, Havells : 18%, Vega : 13%, Syska : 10%, Agaro: 12%, Others : 17%.</t>
  </si>
  <si>
    <t>The store has a monthly rent of Rs 150,000, a monthly electricity bill of Rs 35,000 and a salary expense of Rs 150,000.</t>
  </si>
  <si>
    <t>Create a model for the mobile store for 12 months</t>
  </si>
  <si>
    <t>Hair Dryers</t>
  </si>
  <si>
    <t>Iron Press</t>
  </si>
  <si>
    <t>Trimmers</t>
  </si>
  <si>
    <t>Store 1</t>
  </si>
  <si>
    <t>Units</t>
  </si>
  <si>
    <t>ASP(in Rs)</t>
  </si>
  <si>
    <t>Units growth</t>
  </si>
  <si>
    <t>ASP growth</t>
  </si>
  <si>
    <t>Store 2</t>
  </si>
  <si>
    <t>Store 3</t>
  </si>
  <si>
    <t>Brandwise</t>
  </si>
  <si>
    <t>Philips</t>
  </si>
  <si>
    <t>Havells</t>
  </si>
  <si>
    <t>Vega</t>
  </si>
  <si>
    <t>Syska</t>
  </si>
  <si>
    <t>Agaro</t>
  </si>
  <si>
    <t>Others</t>
  </si>
  <si>
    <t>Margins</t>
  </si>
  <si>
    <t>other expenses</t>
  </si>
  <si>
    <t>Rent</t>
  </si>
  <si>
    <t>Electricity</t>
  </si>
  <si>
    <t>Salary</t>
  </si>
  <si>
    <t>M1</t>
  </si>
  <si>
    <t>M2</t>
  </si>
  <si>
    <t>M3</t>
  </si>
  <si>
    <t>M4</t>
  </si>
  <si>
    <t>M5</t>
  </si>
  <si>
    <t>M6</t>
  </si>
  <si>
    <t>M7</t>
  </si>
  <si>
    <t>M8</t>
  </si>
  <si>
    <t>M9</t>
  </si>
  <si>
    <t>M10</t>
  </si>
  <si>
    <t>M11</t>
  </si>
  <si>
    <t>M12</t>
  </si>
  <si>
    <t>Sales(in Units)</t>
  </si>
  <si>
    <t>ASP (in Rs)</t>
  </si>
  <si>
    <t>Sales (in Rs)</t>
  </si>
  <si>
    <t>Total Sales</t>
  </si>
  <si>
    <t>Brandwise Sales</t>
  </si>
  <si>
    <t>Cost of goods sold</t>
  </si>
  <si>
    <t>Total Cost of Hair Dryers</t>
  </si>
  <si>
    <t>Total Cost of Iron Press sold</t>
  </si>
  <si>
    <t>Total Cost of Trimmers sold</t>
  </si>
  <si>
    <t>Total Cost of Goods sold</t>
  </si>
  <si>
    <t>Other Expenses</t>
  </si>
  <si>
    <t xml:space="preserve">Total Cost </t>
  </si>
  <si>
    <t>Profit</t>
  </si>
  <si>
    <t>Purchases (in Rs)</t>
  </si>
  <si>
    <t>Total Purchases</t>
  </si>
  <si>
    <t>Cash Inflow</t>
  </si>
  <si>
    <t>Cash collected from sales</t>
  </si>
  <si>
    <t>Cash Outflow</t>
  </si>
  <si>
    <t>Cash paid for purchases</t>
  </si>
  <si>
    <t>Other expenses</t>
  </si>
  <si>
    <t>Net cash for the month</t>
  </si>
  <si>
    <t>Cash in hand</t>
  </si>
  <si>
    <t>Opening cash</t>
  </si>
  <si>
    <t>Closing Cash</t>
  </si>
  <si>
    <t>Assets</t>
  </si>
  <si>
    <t>Total Assets(TA)</t>
  </si>
  <si>
    <t>Liabilities</t>
  </si>
  <si>
    <t>Total Liabilities(TL)</t>
  </si>
  <si>
    <t>Difference 1(TA-TL)</t>
  </si>
  <si>
    <t>Opening profit</t>
  </si>
  <si>
    <t>Net profit for the month</t>
  </si>
  <si>
    <t>Accumulated profit</t>
  </si>
  <si>
    <t>Difference 2( AP-D1)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</si>
</sst>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6">
    <font>
      <sz val="10.0"/>
      <color rgb="FF000000"/>
      <name val="Arial"/>
      <scheme val="minor"/>
    </font>
    <font>
      <sz val="16.0"/>
      <color theme="1"/>
      <name val="Arial"/>
      <scheme val="minor"/>
    </font>
    <font>
      <color theme="1"/>
      <name val="Arial"/>
    </font>
    <font>
      <sz val="16.0"/>
      <color theme="1"/>
      <name val="Arial"/>
    </font>
    <font>
      <color theme="1"/>
      <name val="Arial"/>
      <scheme val="minor"/>
    </font>
    <font>
      <b/>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1" numFmtId="0" xfId="0" applyAlignment="1" applyFill="1" applyFont="1">
      <alignment readingOrder="0" shrinkToFit="0" wrapText="1"/>
    </xf>
    <xf borderId="0" fillId="0" fontId="2" numFmtId="0" xfId="0" applyAlignment="1" applyFont="1">
      <alignment vertical="bottom"/>
    </xf>
    <xf borderId="0" fillId="2" fontId="3" numFmtId="0" xfId="0" applyAlignment="1" applyFont="1">
      <alignment readingOrder="0" shrinkToFit="0" vertical="bottom" wrapText="1"/>
    </xf>
    <xf borderId="0" fillId="0" fontId="3" numFmtId="0" xfId="0" applyAlignment="1" applyFont="1">
      <alignment readingOrder="0" shrinkToFit="0" vertical="bottom" wrapText="1"/>
    </xf>
    <xf borderId="0" fillId="0" fontId="3" numFmtId="0" xfId="0" applyAlignment="1" applyFont="1">
      <alignment shrinkToFit="0" vertical="bottom" wrapText="1"/>
    </xf>
    <xf borderId="0" fillId="0" fontId="2" numFmtId="9" xfId="0" applyAlignment="1" applyFont="1" applyNumberFormat="1">
      <alignment horizontal="right" vertical="bottom"/>
    </xf>
    <xf borderId="0" fillId="0" fontId="2" numFmtId="164" xfId="0" applyAlignment="1" applyFont="1" applyNumberFormat="1">
      <alignment horizontal="right" vertical="bottom"/>
    </xf>
    <xf borderId="0" fillId="0" fontId="2" numFmtId="9" xfId="0" applyAlignment="1" applyFont="1" applyNumberFormat="1">
      <alignment vertical="bottom"/>
    </xf>
    <xf borderId="0" fillId="0" fontId="2" numFmtId="0" xfId="0" applyAlignment="1" applyFont="1">
      <alignment horizontal="right" vertical="bottom"/>
    </xf>
    <xf borderId="0" fillId="0" fontId="1" numFmtId="0" xfId="0" applyAlignment="1" applyFont="1">
      <alignment shrinkToFit="0" wrapText="1"/>
    </xf>
    <xf borderId="0" fillId="0" fontId="2" numFmtId="0" xfId="0" applyAlignment="1" applyFont="1">
      <alignment readingOrder="0" vertical="bottom"/>
    </xf>
    <xf borderId="0" fillId="0" fontId="2" numFmtId="10" xfId="0" applyAlignment="1" applyFont="1" applyNumberFormat="1">
      <alignment horizontal="right" vertical="bottom"/>
    </xf>
    <xf borderId="0" fillId="0" fontId="2" numFmtId="3" xfId="0" applyAlignment="1" applyFont="1" applyNumberFormat="1">
      <alignment horizontal="right" readingOrder="0" vertical="bottom"/>
    </xf>
    <xf borderId="0" fillId="0" fontId="4" numFmtId="4" xfId="0" applyFont="1" applyNumberFormat="1"/>
    <xf borderId="0" fillId="0" fontId="2" numFmtId="9" xfId="0" applyAlignment="1" applyFont="1" applyNumberFormat="1">
      <alignment horizontal="right" readingOrder="0" vertical="bottom"/>
    </xf>
    <xf borderId="0" fillId="0" fontId="2" numFmtId="10" xfId="0" applyAlignment="1" applyFont="1" applyNumberFormat="1">
      <alignment horizontal="right" readingOrder="0" vertical="bottom"/>
    </xf>
    <xf borderId="0" fillId="0" fontId="2" numFmtId="3" xfId="0" applyAlignment="1" applyFont="1" applyNumberFormat="1">
      <alignment horizontal="right" vertical="bottom"/>
    </xf>
    <xf borderId="0" fillId="0" fontId="2" numFmtId="3" xfId="0" applyAlignment="1" applyFont="1" applyNumberFormat="1">
      <alignment readingOrder="0" vertical="bottom"/>
    </xf>
    <xf borderId="0" fillId="0" fontId="2" numFmtId="1" xfId="0" applyAlignment="1" applyFont="1" applyNumberFormat="1">
      <alignment horizontal="right" vertical="bottom"/>
    </xf>
    <xf borderId="0" fillId="0" fontId="4" numFmtId="3" xfId="0" applyFont="1" applyNumberFormat="1"/>
    <xf borderId="0" fillId="0" fontId="5" numFmtId="0" xfId="0" applyAlignment="1" applyFont="1">
      <alignment vertical="bottom"/>
    </xf>
    <xf borderId="0" fillId="0" fontId="5"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7.88"/>
  </cols>
  <sheetData>
    <row r="1">
      <c r="A1" s="1" t="s">
        <v>0</v>
      </c>
    </row>
    <row r="2" hidden="1">
      <c r="A2" s="1" t="s">
        <v>1</v>
      </c>
    </row>
    <row r="3" hidden="1">
      <c r="A3" s="2" t="s">
        <v>2</v>
      </c>
    </row>
    <row r="4" hidden="1">
      <c r="A4" s="2" t="s">
        <v>3</v>
      </c>
    </row>
    <row r="5" hidden="1">
      <c r="A5" s="2" t="s">
        <v>4</v>
      </c>
    </row>
    <row r="6" hidden="1">
      <c r="A6" s="2" t="s">
        <v>5</v>
      </c>
    </row>
    <row r="7" hidden="1">
      <c r="A7" s="2" t="s">
        <v>6</v>
      </c>
    </row>
    <row r="8" hidden="1">
      <c r="A8" s="2" t="s">
        <v>7</v>
      </c>
    </row>
    <row r="9" hidden="1">
      <c r="A9" s="2" t="s">
        <v>8</v>
      </c>
    </row>
    <row r="10" hidden="1">
      <c r="A10" s="2" t="s">
        <v>9</v>
      </c>
      <c r="B10" s="3"/>
      <c r="C10" s="3"/>
      <c r="D10" s="3"/>
      <c r="E10" s="3"/>
      <c r="F10" s="3"/>
      <c r="G10" s="3"/>
      <c r="H10" s="3"/>
      <c r="I10" s="3"/>
      <c r="J10" s="3"/>
      <c r="K10" s="3"/>
      <c r="L10" s="3"/>
      <c r="M10" s="3"/>
      <c r="N10" s="3"/>
      <c r="O10" s="3"/>
      <c r="P10" s="3"/>
      <c r="Q10" s="3"/>
      <c r="R10" s="3"/>
      <c r="S10" s="3"/>
      <c r="T10" s="3"/>
      <c r="U10" s="3"/>
      <c r="V10" s="3"/>
      <c r="W10" s="3"/>
      <c r="X10" s="3"/>
      <c r="Y10" s="3"/>
      <c r="Z10" s="3"/>
    </row>
    <row r="11" hidden="1">
      <c r="A11" s="2" t="s">
        <v>10</v>
      </c>
      <c r="B11" s="3"/>
      <c r="C11" s="3"/>
      <c r="D11" s="3"/>
      <c r="E11" s="3"/>
      <c r="F11" s="3"/>
      <c r="G11" s="3"/>
      <c r="H11" s="3"/>
      <c r="I11" s="3"/>
      <c r="J11" s="3"/>
      <c r="K11" s="3"/>
      <c r="L11" s="3"/>
      <c r="M11" s="3"/>
      <c r="N11" s="3"/>
      <c r="O11" s="3"/>
      <c r="P11" s="3"/>
      <c r="Q11" s="3"/>
      <c r="R11" s="3"/>
      <c r="S11" s="3"/>
      <c r="T11" s="3"/>
      <c r="U11" s="3"/>
      <c r="V11" s="3"/>
      <c r="W11" s="3"/>
      <c r="X11" s="3"/>
      <c r="Y11" s="3"/>
      <c r="Z11" s="3"/>
    </row>
    <row r="12" hidden="1">
      <c r="A12" s="2" t="s">
        <v>11</v>
      </c>
      <c r="B12" s="3"/>
      <c r="C12" s="3"/>
      <c r="D12" s="3"/>
      <c r="E12" s="3"/>
      <c r="F12" s="3"/>
      <c r="G12" s="3"/>
      <c r="H12" s="3"/>
      <c r="I12" s="3"/>
      <c r="J12" s="3"/>
      <c r="K12" s="3"/>
      <c r="L12" s="3"/>
      <c r="M12" s="3"/>
      <c r="N12" s="3"/>
      <c r="O12" s="3"/>
      <c r="P12" s="3"/>
      <c r="Q12" s="3"/>
      <c r="R12" s="3"/>
      <c r="S12" s="3"/>
      <c r="T12" s="3"/>
      <c r="U12" s="3"/>
      <c r="V12" s="3"/>
      <c r="W12" s="3"/>
      <c r="X12" s="3"/>
      <c r="Y12" s="3"/>
      <c r="Z12" s="3"/>
    </row>
    <row r="13" hidden="1">
      <c r="A13" s="4" t="s">
        <v>12</v>
      </c>
      <c r="B13" s="3"/>
      <c r="C13" s="3"/>
      <c r="D13" s="3"/>
      <c r="E13" s="3"/>
      <c r="F13" s="3"/>
      <c r="G13" s="3"/>
      <c r="H13" s="3"/>
      <c r="I13" s="3"/>
      <c r="J13" s="3"/>
      <c r="K13" s="3"/>
      <c r="L13" s="3"/>
      <c r="M13" s="3"/>
      <c r="N13" s="3"/>
      <c r="O13" s="3"/>
      <c r="P13" s="3"/>
      <c r="Q13" s="3"/>
      <c r="R13" s="3"/>
      <c r="S13" s="3"/>
      <c r="T13" s="3"/>
      <c r="U13" s="3"/>
      <c r="V13" s="3"/>
      <c r="W13" s="3"/>
      <c r="X13" s="3"/>
      <c r="Y13" s="3"/>
      <c r="Z13" s="3"/>
    </row>
    <row r="14" hidden="1">
      <c r="A14" s="5" t="s">
        <v>13</v>
      </c>
      <c r="B14" s="3"/>
      <c r="C14" s="3"/>
      <c r="D14" s="3"/>
      <c r="E14" s="3"/>
      <c r="F14" s="3"/>
      <c r="G14" s="3"/>
      <c r="H14" s="3"/>
      <c r="I14" s="3"/>
      <c r="J14" s="3"/>
      <c r="K14" s="3"/>
      <c r="L14" s="3"/>
      <c r="M14" s="3"/>
      <c r="N14" s="3"/>
      <c r="O14" s="3"/>
      <c r="P14" s="3"/>
      <c r="Q14" s="3"/>
      <c r="R14" s="3"/>
      <c r="S14" s="3"/>
      <c r="T14" s="3"/>
      <c r="U14" s="3"/>
      <c r="V14" s="3"/>
      <c r="W14" s="3"/>
      <c r="X14" s="3"/>
      <c r="Y14" s="3"/>
      <c r="Z14" s="3"/>
    </row>
    <row r="15">
      <c r="A15" s="6"/>
      <c r="B15" s="7"/>
      <c r="C15" s="7"/>
      <c r="D15" s="7"/>
      <c r="E15" s="3"/>
      <c r="F15" s="3"/>
      <c r="G15" s="3"/>
      <c r="H15" s="3"/>
      <c r="I15" s="3"/>
      <c r="J15" s="3"/>
      <c r="K15" s="3"/>
      <c r="L15" s="3"/>
      <c r="M15" s="3"/>
      <c r="N15" s="3"/>
      <c r="O15" s="3"/>
      <c r="P15" s="3"/>
      <c r="Q15" s="3"/>
      <c r="R15" s="3"/>
      <c r="S15" s="3"/>
      <c r="T15" s="3"/>
      <c r="U15" s="3"/>
      <c r="V15" s="3"/>
      <c r="W15" s="3"/>
      <c r="X15" s="3"/>
      <c r="Y15" s="3"/>
      <c r="Z15" s="3"/>
    </row>
    <row r="16">
      <c r="A16" s="6"/>
      <c r="B16" s="7"/>
      <c r="C16" s="7"/>
      <c r="D16" s="3"/>
      <c r="E16" s="3"/>
      <c r="F16" s="3"/>
      <c r="G16" s="3"/>
      <c r="H16" s="3"/>
      <c r="I16" s="3"/>
      <c r="J16" s="3"/>
      <c r="K16" s="3"/>
      <c r="L16" s="3"/>
      <c r="M16" s="3"/>
      <c r="N16" s="3"/>
      <c r="O16" s="3"/>
      <c r="P16" s="3"/>
      <c r="Q16" s="3"/>
      <c r="R16" s="3"/>
      <c r="S16" s="3"/>
      <c r="T16" s="3"/>
      <c r="U16" s="3"/>
      <c r="V16" s="3"/>
      <c r="W16" s="3"/>
      <c r="X16" s="3"/>
      <c r="Y16" s="3"/>
      <c r="Z16" s="3"/>
    </row>
    <row r="17">
      <c r="A17" s="6"/>
      <c r="B17" s="7"/>
      <c r="C17" s="7"/>
      <c r="D17" s="7"/>
      <c r="E17" s="3"/>
      <c r="F17" s="3"/>
      <c r="G17" s="3"/>
      <c r="H17" s="3"/>
      <c r="I17" s="3"/>
      <c r="J17" s="3"/>
      <c r="K17" s="3"/>
      <c r="L17" s="3"/>
      <c r="M17" s="3"/>
      <c r="N17" s="3"/>
      <c r="O17" s="3"/>
      <c r="P17" s="3"/>
      <c r="Q17" s="3"/>
      <c r="R17" s="3"/>
      <c r="S17" s="3"/>
      <c r="T17" s="3"/>
      <c r="U17" s="3"/>
      <c r="V17" s="3"/>
      <c r="W17" s="3"/>
      <c r="X17" s="3"/>
      <c r="Y17" s="3"/>
      <c r="Z17" s="3"/>
    </row>
    <row r="18">
      <c r="A18" s="6"/>
      <c r="B18" s="7"/>
      <c r="C18" s="3"/>
      <c r="D18" s="7"/>
      <c r="E18" s="3"/>
      <c r="F18" s="3"/>
      <c r="G18" s="3"/>
      <c r="H18" s="3"/>
      <c r="I18" s="3"/>
      <c r="J18" s="3"/>
      <c r="K18" s="3"/>
      <c r="L18" s="3"/>
      <c r="M18" s="3"/>
      <c r="N18" s="3"/>
      <c r="O18" s="3"/>
      <c r="P18" s="3"/>
      <c r="Q18" s="3"/>
      <c r="R18" s="3"/>
      <c r="S18" s="3"/>
      <c r="T18" s="3"/>
      <c r="U18" s="3"/>
      <c r="V18" s="3"/>
      <c r="W18" s="3"/>
      <c r="X18" s="3"/>
      <c r="Y18" s="3"/>
      <c r="Z18" s="3"/>
    </row>
    <row r="19">
      <c r="A19" s="6"/>
      <c r="B19" s="7"/>
      <c r="C19" s="3"/>
      <c r="D19" s="3"/>
      <c r="E19" s="3"/>
      <c r="F19" s="3"/>
      <c r="G19" s="3"/>
      <c r="H19" s="3"/>
      <c r="I19" s="3"/>
      <c r="J19" s="3"/>
      <c r="K19" s="3"/>
      <c r="L19" s="3"/>
      <c r="M19" s="3"/>
      <c r="N19" s="3"/>
      <c r="O19" s="3"/>
      <c r="P19" s="3"/>
      <c r="Q19" s="3"/>
      <c r="R19" s="3"/>
      <c r="S19" s="3"/>
      <c r="T19" s="3"/>
      <c r="U19" s="3"/>
      <c r="V19" s="3"/>
      <c r="W19" s="3"/>
      <c r="X19" s="3"/>
      <c r="Y19" s="3"/>
      <c r="Z19" s="3"/>
    </row>
    <row r="20">
      <c r="A20" s="6"/>
      <c r="B20" s="7"/>
      <c r="C20" s="7"/>
      <c r="D20" s="7"/>
      <c r="E20" s="3"/>
      <c r="F20" s="3"/>
      <c r="G20" s="3"/>
      <c r="H20" s="3"/>
      <c r="I20" s="3"/>
      <c r="J20" s="3"/>
      <c r="K20" s="3"/>
      <c r="L20" s="3"/>
      <c r="M20" s="3"/>
      <c r="N20" s="3"/>
      <c r="O20" s="3"/>
      <c r="P20" s="3"/>
      <c r="Q20" s="3"/>
      <c r="R20" s="3"/>
      <c r="S20" s="3"/>
      <c r="T20" s="3"/>
      <c r="U20" s="3"/>
      <c r="V20" s="3"/>
      <c r="W20" s="3"/>
      <c r="X20" s="3"/>
      <c r="Y20" s="3"/>
      <c r="Z20" s="3"/>
    </row>
    <row r="21">
      <c r="A21" s="6"/>
      <c r="B21" s="3"/>
      <c r="C21" s="3"/>
      <c r="D21" s="3"/>
      <c r="E21" s="3"/>
      <c r="F21" s="3"/>
      <c r="G21" s="3"/>
      <c r="H21" s="3"/>
      <c r="I21" s="3"/>
      <c r="J21" s="3"/>
      <c r="K21" s="3"/>
      <c r="L21" s="3"/>
      <c r="M21" s="3"/>
      <c r="N21" s="3"/>
      <c r="O21" s="3"/>
      <c r="P21" s="3"/>
      <c r="Q21" s="3"/>
      <c r="R21" s="3"/>
      <c r="S21" s="3"/>
      <c r="T21" s="3"/>
      <c r="U21" s="3"/>
      <c r="V21" s="3"/>
      <c r="W21" s="3"/>
      <c r="X21" s="3"/>
      <c r="Y21" s="3"/>
      <c r="Z21" s="3"/>
    </row>
    <row r="22">
      <c r="A22" s="6"/>
      <c r="B22" s="3"/>
      <c r="C22" s="3"/>
      <c r="D22" s="3"/>
      <c r="E22" s="3"/>
      <c r="F22" s="3"/>
      <c r="G22" s="3"/>
      <c r="H22" s="3"/>
      <c r="I22" s="3"/>
      <c r="J22" s="3"/>
      <c r="K22" s="3"/>
      <c r="L22" s="3"/>
      <c r="M22" s="3"/>
      <c r="N22" s="3"/>
      <c r="O22" s="3"/>
      <c r="P22" s="3"/>
      <c r="Q22" s="3"/>
      <c r="R22" s="3"/>
      <c r="S22" s="3"/>
      <c r="T22" s="3"/>
      <c r="U22" s="3"/>
      <c r="V22" s="3"/>
      <c r="W22" s="3"/>
      <c r="X22" s="3"/>
      <c r="Y22" s="3"/>
      <c r="Z22" s="3"/>
    </row>
    <row r="23">
      <c r="A23" s="6"/>
      <c r="B23" s="3"/>
      <c r="C23" s="3"/>
      <c r="D23" s="3"/>
      <c r="E23" s="3"/>
      <c r="F23" s="3"/>
      <c r="G23" s="3"/>
      <c r="H23" s="3"/>
      <c r="I23" s="3"/>
      <c r="J23" s="3"/>
      <c r="K23" s="3"/>
      <c r="L23" s="3"/>
      <c r="M23" s="3"/>
      <c r="N23" s="3"/>
      <c r="O23" s="3"/>
      <c r="P23" s="3"/>
      <c r="Q23" s="3"/>
      <c r="R23" s="3"/>
      <c r="S23" s="3"/>
      <c r="T23" s="3"/>
      <c r="U23" s="3"/>
      <c r="V23" s="3"/>
      <c r="W23" s="3"/>
      <c r="X23" s="3"/>
      <c r="Y23" s="3"/>
      <c r="Z23" s="3"/>
    </row>
    <row r="24">
      <c r="A24" s="6"/>
      <c r="B24" s="8"/>
      <c r="C24" s="8"/>
      <c r="D24" s="8"/>
      <c r="E24" s="8"/>
      <c r="F24" s="8"/>
      <c r="G24" s="8"/>
      <c r="H24" s="8"/>
      <c r="I24" s="8"/>
      <c r="J24" s="9"/>
      <c r="K24" s="3"/>
      <c r="L24" s="3"/>
      <c r="M24" s="3"/>
      <c r="N24" s="3"/>
      <c r="O24" s="3"/>
      <c r="P24" s="3"/>
      <c r="Q24" s="3"/>
      <c r="R24" s="3"/>
      <c r="S24" s="3"/>
      <c r="T24" s="3"/>
      <c r="U24" s="3"/>
      <c r="V24" s="3"/>
      <c r="W24" s="3"/>
      <c r="X24" s="3"/>
      <c r="Y24" s="3"/>
      <c r="Z24" s="3"/>
    </row>
    <row r="25">
      <c r="A25" s="6"/>
      <c r="B25" s="8"/>
      <c r="C25" s="8"/>
      <c r="D25" s="8"/>
      <c r="E25" s="8"/>
      <c r="F25" s="8"/>
      <c r="G25" s="8"/>
      <c r="H25" s="8"/>
      <c r="I25" s="8"/>
      <c r="J25" s="9"/>
      <c r="K25" s="3"/>
      <c r="L25" s="3"/>
      <c r="M25" s="3"/>
      <c r="N25" s="3"/>
      <c r="O25" s="3"/>
      <c r="P25" s="3"/>
      <c r="Q25" s="3"/>
      <c r="R25" s="3"/>
      <c r="S25" s="3"/>
      <c r="T25" s="3"/>
      <c r="U25" s="3"/>
      <c r="V25" s="3"/>
      <c r="W25" s="3"/>
      <c r="X25" s="3"/>
      <c r="Y25" s="3"/>
      <c r="Z25" s="3"/>
    </row>
    <row r="26">
      <c r="A26" s="6"/>
      <c r="B26" s="8"/>
      <c r="C26" s="8"/>
      <c r="D26" s="8"/>
      <c r="E26" s="8"/>
      <c r="F26" s="8"/>
      <c r="G26" s="8"/>
      <c r="H26" s="8"/>
      <c r="I26" s="8"/>
      <c r="J26" s="9"/>
      <c r="K26" s="3"/>
      <c r="L26" s="3"/>
      <c r="M26" s="3"/>
      <c r="N26" s="3"/>
      <c r="O26" s="3"/>
      <c r="P26" s="3"/>
      <c r="Q26" s="3"/>
      <c r="R26" s="3"/>
      <c r="S26" s="3"/>
      <c r="T26" s="3"/>
      <c r="U26" s="3"/>
      <c r="V26" s="3"/>
      <c r="W26" s="3"/>
      <c r="X26" s="3"/>
      <c r="Y26" s="3"/>
      <c r="Z26" s="3"/>
    </row>
    <row r="27">
      <c r="A27" s="6"/>
      <c r="B27" s="3"/>
      <c r="C27" s="3"/>
      <c r="D27" s="3"/>
      <c r="E27" s="3"/>
      <c r="F27" s="3"/>
      <c r="G27" s="3"/>
      <c r="H27" s="3"/>
      <c r="I27" s="3"/>
      <c r="J27" s="3"/>
      <c r="K27" s="3"/>
      <c r="L27" s="3"/>
      <c r="M27" s="3"/>
      <c r="N27" s="3"/>
      <c r="O27" s="3"/>
      <c r="P27" s="3"/>
      <c r="Q27" s="3"/>
      <c r="R27" s="3"/>
      <c r="S27" s="3"/>
      <c r="T27" s="3"/>
      <c r="U27" s="3"/>
      <c r="V27" s="3"/>
      <c r="W27" s="3"/>
      <c r="X27" s="3"/>
      <c r="Y27" s="3"/>
      <c r="Z27" s="3"/>
    </row>
    <row r="28">
      <c r="A28" s="6"/>
      <c r="B28" s="3"/>
      <c r="C28" s="3"/>
      <c r="D28" s="3"/>
      <c r="E28" s="3"/>
      <c r="F28" s="3"/>
      <c r="G28" s="3"/>
      <c r="H28" s="3"/>
      <c r="I28" s="3"/>
      <c r="J28" s="3"/>
      <c r="K28" s="3"/>
      <c r="L28" s="3"/>
      <c r="M28" s="3"/>
      <c r="N28" s="3"/>
      <c r="O28" s="3"/>
      <c r="P28" s="3"/>
      <c r="Q28" s="3"/>
      <c r="R28" s="3"/>
      <c r="S28" s="3"/>
      <c r="T28" s="3"/>
      <c r="U28" s="3"/>
      <c r="V28" s="3"/>
      <c r="W28" s="3"/>
      <c r="X28" s="3"/>
      <c r="Y28" s="3"/>
      <c r="Z28" s="3"/>
    </row>
    <row r="29">
      <c r="A29" s="6"/>
      <c r="B29" s="10"/>
      <c r="C29" s="10"/>
      <c r="D29" s="3"/>
      <c r="E29" s="3"/>
      <c r="F29" s="3"/>
      <c r="G29" s="3"/>
      <c r="H29" s="3"/>
      <c r="I29" s="3"/>
      <c r="J29" s="3"/>
      <c r="K29" s="3"/>
      <c r="L29" s="3"/>
      <c r="M29" s="3"/>
      <c r="N29" s="3"/>
      <c r="O29" s="3"/>
      <c r="P29" s="3"/>
      <c r="Q29" s="3"/>
      <c r="R29" s="3"/>
      <c r="S29" s="3"/>
      <c r="T29" s="3"/>
      <c r="U29" s="3"/>
      <c r="V29" s="3"/>
      <c r="W29" s="3"/>
      <c r="X29" s="3"/>
      <c r="Y29" s="3"/>
      <c r="Z29" s="3"/>
    </row>
    <row r="30">
      <c r="A30" s="6"/>
      <c r="B30" s="10"/>
      <c r="C30" s="10"/>
      <c r="D30" s="3"/>
      <c r="E30" s="3"/>
      <c r="F30" s="3"/>
      <c r="G30" s="3"/>
      <c r="H30" s="3"/>
      <c r="I30" s="3"/>
      <c r="J30" s="3"/>
      <c r="K30" s="3"/>
      <c r="L30" s="3"/>
      <c r="M30" s="3"/>
      <c r="N30" s="3"/>
      <c r="O30" s="3"/>
      <c r="P30" s="3"/>
      <c r="Q30" s="3"/>
      <c r="R30" s="3"/>
      <c r="S30" s="3"/>
      <c r="T30" s="3"/>
      <c r="U30" s="3"/>
      <c r="V30" s="3"/>
      <c r="W30" s="3"/>
      <c r="X30" s="3"/>
      <c r="Y30" s="3"/>
      <c r="Z30" s="3"/>
    </row>
    <row r="31">
      <c r="A31" s="6"/>
      <c r="B31" s="10"/>
      <c r="C31" s="10"/>
      <c r="D31" s="3"/>
      <c r="E31" s="3"/>
      <c r="F31" s="3"/>
      <c r="G31" s="3"/>
      <c r="H31" s="3"/>
      <c r="I31" s="3"/>
      <c r="J31" s="3"/>
      <c r="K31" s="3"/>
      <c r="L31" s="3"/>
      <c r="M31" s="3"/>
      <c r="N31" s="3"/>
      <c r="O31" s="3"/>
      <c r="P31" s="3"/>
      <c r="Q31" s="3"/>
      <c r="R31" s="3"/>
      <c r="S31" s="3"/>
      <c r="T31" s="3"/>
      <c r="U31" s="3"/>
      <c r="V31" s="3"/>
      <c r="W31" s="3"/>
      <c r="X31" s="3"/>
      <c r="Y31" s="3"/>
      <c r="Z31" s="3"/>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c r="B1" s="3" t="s">
        <v>14</v>
      </c>
      <c r="C1" s="3" t="s">
        <v>15</v>
      </c>
      <c r="D1" s="3" t="s">
        <v>16</v>
      </c>
    </row>
    <row r="2">
      <c r="A2" s="12" t="s">
        <v>17</v>
      </c>
      <c r="B2" s="10"/>
      <c r="C2" s="10"/>
      <c r="D2" s="10"/>
    </row>
    <row r="3">
      <c r="A3" s="3" t="s">
        <v>18</v>
      </c>
      <c r="B3" s="10">
        <v>1000.0</v>
      </c>
      <c r="C3" s="10">
        <v>800.0</v>
      </c>
      <c r="D3" s="10">
        <v>350.0</v>
      </c>
    </row>
    <row r="4">
      <c r="A4" s="3" t="s">
        <v>19</v>
      </c>
      <c r="B4" s="10">
        <v>1500.0</v>
      </c>
      <c r="C4" s="10">
        <v>800.0</v>
      </c>
      <c r="D4" s="10">
        <v>1200.0</v>
      </c>
    </row>
    <row r="5">
      <c r="A5" s="3" t="s">
        <v>20</v>
      </c>
      <c r="B5" s="7">
        <v>0.01</v>
      </c>
      <c r="C5" s="7">
        <v>0.01</v>
      </c>
      <c r="D5" s="13">
        <v>0.015</v>
      </c>
    </row>
    <row r="6">
      <c r="A6" s="3" t="s">
        <v>21</v>
      </c>
      <c r="B6" s="7">
        <v>0.01</v>
      </c>
      <c r="C6" s="13">
        <v>0.005</v>
      </c>
      <c r="D6" s="7">
        <v>0.01</v>
      </c>
    </row>
    <row r="7">
      <c r="A7" s="12" t="s">
        <v>22</v>
      </c>
      <c r="B7" s="7"/>
      <c r="C7" s="13"/>
      <c r="D7" s="7"/>
    </row>
    <row r="8">
      <c r="A8" s="3" t="s">
        <v>18</v>
      </c>
      <c r="B8" s="14">
        <v>1300.0</v>
      </c>
      <c r="C8" s="14">
        <v>1000.0</v>
      </c>
      <c r="D8" s="14">
        <v>400.0</v>
      </c>
      <c r="E8" s="15"/>
    </row>
    <row r="9">
      <c r="A9" s="3" t="s">
        <v>19</v>
      </c>
      <c r="B9" s="14">
        <v>1600.0</v>
      </c>
      <c r="C9" s="14">
        <v>900.0</v>
      </c>
      <c r="D9" s="14">
        <v>1400.0</v>
      </c>
      <c r="E9" s="15"/>
    </row>
    <row r="10">
      <c r="A10" s="3" t="s">
        <v>20</v>
      </c>
      <c r="B10" s="16">
        <v>0.01</v>
      </c>
      <c r="C10" s="16">
        <v>0.01</v>
      </c>
      <c r="D10" s="17">
        <v>0.015</v>
      </c>
      <c r="E10" s="15"/>
    </row>
    <row r="11">
      <c r="A11" s="3" t="s">
        <v>21</v>
      </c>
      <c r="B11" s="17">
        <v>0.005</v>
      </c>
      <c r="C11" s="16">
        <v>0.01</v>
      </c>
      <c r="D11" s="17">
        <v>0.005</v>
      </c>
      <c r="E11" s="15"/>
    </row>
    <row r="12">
      <c r="A12" s="12" t="s">
        <v>23</v>
      </c>
      <c r="B12" s="18"/>
      <c r="C12" s="18"/>
      <c r="D12" s="18"/>
      <c r="E12" s="15"/>
    </row>
    <row r="13">
      <c r="A13" s="3" t="s">
        <v>18</v>
      </c>
      <c r="B13" s="14">
        <v>1500.0</v>
      </c>
      <c r="C13" s="14">
        <v>1100.0</v>
      </c>
      <c r="D13" s="14">
        <v>600.0</v>
      </c>
      <c r="E13" s="15"/>
    </row>
    <row r="14">
      <c r="A14" s="3" t="s">
        <v>19</v>
      </c>
      <c r="B14" s="14">
        <v>1700.0</v>
      </c>
      <c r="C14" s="14">
        <v>1000.0</v>
      </c>
      <c r="D14" s="14">
        <v>1500.0</v>
      </c>
      <c r="E14" s="15"/>
    </row>
    <row r="15">
      <c r="A15" s="3" t="s">
        <v>20</v>
      </c>
      <c r="B15" s="17">
        <v>0.015</v>
      </c>
      <c r="C15" s="17">
        <v>0.015</v>
      </c>
      <c r="D15" s="17">
        <v>0.015</v>
      </c>
      <c r="E15" s="15"/>
    </row>
    <row r="16">
      <c r="A16" s="3" t="s">
        <v>21</v>
      </c>
      <c r="B16" s="17">
        <v>0.015</v>
      </c>
      <c r="C16" s="16">
        <v>0.01</v>
      </c>
      <c r="D16" s="16">
        <v>0.01</v>
      </c>
      <c r="E16" s="15"/>
    </row>
    <row r="17">
      <c r="A17" s="3"/>
      <c r="B17" s="3"/>
      <c r="C17" s="3"/>
      <c r="D17" s="3"/>
    </row>
    <row r="18">
      <c r="A18" s="3" t="s">
        <v>24</v>
      </c>
      <c r="B18" s="3" t="s">
        <v>14</v>
      </c>
      <c r="C18" s="3" t="s">
        <v>15</v>
      </c>
      <c r="D18" s="3" t="s">
        <v>16</v>
      </c>
    </row>
    <row r="19">
      <c r="A19" s="3" t="s">
        <v>25</v>
      </c>
      <c r="B19" s="7">
        <v>0.3</v>
      </c>
      <c r="C19" s="7">
        <v>0.3</v>
      </c>
      <c r="D19" s="7">
        <v>0.3</v>
      </c>
    </row>
    <row r="20">
      <c r="A20" s="3" t="s">
        <v>26</v>
      </c>
      <c r="B20" s="7">
        <v>0.15</v>
      </c>
      <c r="C20" s="7">
        <v>0.3</v>
      </c>
      <c r="D20" s="7">
        <v>0.15</v>
      </c>
    </row>
    <row r="21">
      <c r="A21" s="3" t="s">
        <v>27</v>
      </c>
      <c r="B21" s="7">
        <v>0.1</v>
      </c>
      <c r="C21" s="7">
        <v>0.0</v>
      </c>
      <c r="D21" s="7">
        <v>0.05</v>
      </c>
    </row>
    <row r="22">
      <c r="A22" s="3" t="s">
        <v>28</v>
      </c>
      <c r="B22" s="7">
        <v>0.15</v>
      </c>
      <c r="C22" s="7">
        <v>0.1</v>
      </c>
      <c r="D22" s="7">
        <v>0.1</v>
      </c>
    </row>
    <row r="23">
      <c r="A23" s="3" t="s">
        <v>29</v>
      </c>
      <c r="B23" s="7">
        <v>0.15</v>
      </c>
      <c r="C23" s="7">
        <v>0.0</v>
      </c>
      <c r="D23" s="7">
        <v>0.05</v>
      </c>
    </row>
    <row r="24">
      <c r="A24" s="3" t="s">
        <v>30</v>
      </c>
      <c r="B24" s="7">
        <v>0.15</v>
      </c>
      <c r="C24" s="7">
        <v>0.3</v>
      </c>
      <c r="D24" s="7">
        <v>0.35</v>
      </c>
    </row>
    <row r="25">
      <c r="A25" s="3"/>
      <c r="B25" s="3"/>
      <c r="C25" s="3"/>
      <c r="D25" s="3"/>
    </row>
    <row r="26">
      <c r="A26" s="3" t="s">
        <v>31</v>
      </c>
      <c r="B26" s="3" t="s">
        <v>14</v>
      </c>
      <c r="C26" s="3" t="s">
        <v>15</v>
      </c>
      <c r="D26" s="3" t="s">
        <v>16</v>
      </c>
    </row>
    <row r="27">
      <c r="A27" s="3" t="s">
        <v>25</v>
      </c>
      <c r="B27" s="7">
        <v>0.17</v>
      </c>
      <c r="C27" s="7">
        <v>0.17</v>
      </c>
      <c r="D27" s="7">
        <v>0.17</v>
      </c>
    </row>
    <row r="28">
      <c r="A28" s="3" t="s">
        <v>26</v>
      </c>
      <c r="B28" s="7">
        <v>0.14</v>
      </c>
      <c r="C28" s="7">
        <v>0.14</v>
      </c>
      <c r="D28" s="7">
        <v>0.18</v>
      </c>
    </row>
    <row r="29">
      <c r="A29" s="3" t="s">
        <v>27</v>
      </c>
      <c r="B29" s="7">
        <v>0.12</v>
      </c>
      <c r="C29" s="7">
        <v>0.0</v>
      </c>
      <c r="D29" s="7">
        <v>0.13</v>
      </c>
    </row>
    <row r="30">
      <c r="A30" s="3" t="s">
        <v>28</v>
      </c>
      <c r="B30" s="7">
        <v>0.12</v>
      </c>
      <c r="C30" s="7">
        <v>0.13</v>
      </c>
      <c r="D30" s="7">
        <v>0.1</v>
      </c>
    </row>
    <row r="31">
      <c r="A31" s="3" t="s">
        <v>29</v>
      </c>
      <c r="B31" s="7">
        <v>0.1</v>
      </c>
      <c r="C31" s="7">
        <v>0.0</v>
      </c>
      <c r="D31" s="7">
        <v>0.12</v>
      </c>
    </row>
    <row r="32">
      <c r="A32" s="3" t="s">
        <v>30</v>
      </c>
      <c r="B32" s="7">
        <v>0.15</v>
      </c>
      <c r="C32" s="7">
        <v>0.15</v>
      </c>
      <c r="D32" s="7">
        <v>0.17</v>
      </c>
    </row>
    <row r="33">
      <c r="A33" s="3"/>
      <c r="B33" s="3"/>
      <c r="C33" s="3"/>
      <c r="D33" s="3"/>
    </row>
    <row r="34">
      <c r="A34" s="3" t="s">
        <v>32</v>
      </c>
      <c r="B34" s="12" t="s">
        <v>17</v>
      </c>
      <c r="C34" s="12" t="s">
        <v>22</v>
      </c>
      <c r="D34" s="12" t="s">
        <v>23</v>
      </c>
    </row>
    <row r="35">
      <c r="A35" s="3" t="s">
        <v>33</v>
      </c>
      <c r="B35" s="18">
        <v>150000.0</v>
      </c>
      <c r="C35" s="19">
        <v>175000.0</v>
      </c>
      <c r="D35" s="19">
        <v>200000.0</v>
      </c>
    </row>
    <row r="36">
      <c r="A36" s="3" t="s">
        <v>34</v>
      </c>
      <c r="B36" s="18">
        <v>35000.0</v>
      </c>
      <c r="C36" s="19">
        <v>50000.0</v>
      </c>
      <c r="D36" s="19">
        <v>60000.0</v>
      </c>
    </row>
    <row r="37">
      <c r="A37" s="3" t="s">
        <v>35</v>
      </c>
      <c r="B37" s="18">
        <v>150000.0</v>
      </c>
      <c r="C37" s="19">
        <v>175000.0</v>
      </c>
      <c r="D37" s="19">
        <v>200000.0</v>
      </c>
    </row>
    <row r="38">
      <c r="A38" s="3"/>
      <c r="B38" s="3"/>
      <c r="C38" s="3"/>
      <c r="D38" s="3"/>
    </row>
    <row r="39">
      <c r="A39" s="3"/>
      <c r="B39" s="3"/>
      <c r="C39" s="3"/>
      <c r="D39" s="3"/>
    </row>
    <row r="40">
      <c r="A40" s="3"/>
      <c r="B40" s="3"/>
      <c r="C40" s="3"/>
      <c r="D40" s="3"/>
    </row>
    <row r="41">
      <c r="A41" s="3"/>
      <c r="B41" s="3"/>
      <c r="C41" s="3"/>
      <c r="D41" s="3"/>
    </row>
    <row r="42">
      <c r="A42" s="3"/>
      <c r="B42" s="3"/>
      <c r="C42" s="3"/>
      <c r="D42"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c r="B1" s="3" t="s">
        <v>36</v>
      </c>
      <c r="C1" s="3" t="s">
        <v>37</v>
      </c>
      <c r="D1" s="3" t="s">
        <v>38</v>
      </c>
      <c r="E1" s="3" t="s">
        <v>39</v>
      </c>
      <c r="F1" s="3" t="s">
        <v>40</v>
      </c>
      <c r="G1" s="3" t="s">
        <v>41</v>
      </c>
      <c r="H1" s="3" t="s">
        <v>42</v>
      </c>
      <c r="I1" s="3" t="s">
        <v>43</v>
      </c>
      <c r="J1" s="3" t="s">
        <v>44</v>
      </c>
      <c r="K1" s="3" t="s">
        <v>45</v>
      </c>
      <c r="L1" s="3" t="s">
        <v>46</v>
      </c>
      <c r="M1" s="3" t="s">
        <v>47</v>
      </c>
    </row>
    <row r="2">
      <c r="A2" s="3" t="s">
        <v>48</v>
      </c>
      <c r="B2" s="3"/>
      <c r="C2" s="3"/>
      <c r="D2" s="3"/>
      <c r="E2" s="3"/>
      <c r="F2" s="3"/>
      <c r="G2" s="3"/>
      <c r="H2" s="3"/>
      <c r="I2" s="3"/>
      <c r="J2" s="3"/>
      <c r="K2" s="3"/>
      <c r="L2" s="3"/>
      <c r="M2" s="3"/>
    </row>
    <row r="3">
      <c r="A3" s="12" t="s">
        <v>17</v>
      </c>
      <c r="B3" s="3"/>
      <c r="C3" s="3"/>
      <c r="D3" s="3"/>
      <c r="E3" s="3"/>
      <c r="F3" s="3"/>
      <c r="G3" s="3"/>
      <c r="H3" s="3"/>
      <c r="I3" s="3"/>
      <c r="J3" s="3"/>
      <c r="K3" s="3"/>
      <c r="L3" s="3"/>
      <c r="M3" s="3"/>
    </row>
    <row r="4">
      <c r="A4" s="3" t="s">
        <v>14</v>
      </c>
      <c r="B4" s="10">
        <f>Assumptions!B3</f>
        <v>1000</v>
      </c>
      <c r="C4" s="20">
        <f>B4*(1+Assumptions!$B5)</f>
        <v>1010</v>
      </c>
      <c r="D4" s="20">
        <f>C4*(1+Assumptions!$B5)</f>
        <v>1020.1</v>
      </c>
      <c r="E4" s="20">
        <f>D4*(1+Assumptions!$B5)</f>
        <v>1030.301</v>
      </c>
      <c r="F4" s="20">
        <f>E4*(1+Assumptions!$B5)</f>
        <v>1040.60401</v>
      </c>
      <c r="G4" s="20">
        <f>F4*(1+Assumptions!$B5)</f>
        <v>1051.01005</v>
      </c>
      <c r="H4" s="20">
        <f>G4*(1+Assumptions!$B5)</f>
        <v>1061.520151</v>
      </c>
      <c r="I4" s="20">
        <f>H4*(1+Assumptions!$B5)</f>
        <v>1072.135352</v>
      </c>
      <c r="J4" s="20">
        <f>I4*(1+Assumptions!$B5)</f>
        <v>1082.856706</v>
      </c>
      <c r="K4" s="20">
        <f>J4*(1+Assumptions!$B5)</f>
        <v>1093.685273</v>
      </c>
      <c r="L4" s="20">
        <f>K4*(1+Assumptions!$B5)</f>
        <v>1104.622125</v>
      </c>
      <c r="M4" s="20">
        <f>L4*(1+Assumptions!$B5)</f>
        <v>1115.668347</v>
      </c>
    </row>
    <row r="5">
      <c r="A5" s="3" t="s">
        <v>15</v>
      </c>
      <c r="B5" s="10">
        <f>Assumptions!C3</f>
        <v>800</v>
      </c>
      <c r="C5" s="20">
        <f>B5*(1+Assumptions!$C5)</f>
        <v>808</v>
      </c>
      <c r="D5" s="20">
        <f>C5*(1+Assumptions!$C5)</f>
        <v>816.08</v>
      </c>
      <c r="E5" s="20">
        <f>D5*(1+Assumptions!$C5)</f>
        <v>824.2408</v>
      </c>
      <c r="F5" s="20">
        <f>E5*(1+Assumptions!$C5)</f>
        <v>832.483208</v>
      </c>
      <c r="G5" s="20">
        <f>F5*(1+Assumptions!$C5)</f>
        <v>840.8080401</v>
      </c>
      <c r="H5" s="20">
        <f>G5*(1+Assumptions!$C5)</f>
        <v>849.2161205</v>
      </c>
      <c r="I5" s="20">
        <f>H5*(1+Assumptions!$C5)</f>
        <v>857.7082817</v>
      </c>
      <c r="J5" s="20">
        <f>I5*(1+Assumptions!$C5)</f>
        <v>866.2853645</v>
      </c>
      <c r="K5" s="20">
        <f>J5*(1+Assumptions!$C5)</f>
        <v>874.9482181</v>
      </c>
      <c r="L5" s="20">
        <f>K5*(1+Assumptions!$C5)</f>
        <v>883.6977003</v>
      </c>
      <c r="M5" s="20">
        <f>L5*(1+Assumptions!$C5)</f>
        <v>892.5346773</v>
      </c>
    </row>
    <row r="6">
      <c r="A6" s="3" t="s">
        <v>16</v>
      </c>
      <c r="B6" s="10">
        <f>Assumptions!D3</f>
        <v>350</v>
      </c>
      <c r="C6" s="20">
        <f>B6*(1+Assumptions!$D5)</f>
        <v>355.25</v>
      </c>
      <c r="D6" s="20">
        <f>C6*(1+Assumptions!$D5)</f>
        <v>360.57875</v>
      </c>
      <c r="E6" s="20">
        <f>D6*(1+Assumptions!$D5)</f>
        <v>365.9874313</v>
      </c>
      <c r="F6" s="20">
        <f>E6*(1+Assumptions!$D5)</f>
        <v>371.4772427</v>
      </c>
      <c r="G6" s="20">
        <f>F6*(1+Assumptions!$D5)</f>
        <v>377.0494014</v>
      </c>
      <c r="H6" s="20">
        <f>G6*(1+Assumptions!$D5)</f>
        <v>382.7051424</v>
      </c>
      <c r="I6" s="20">
        <f>H6*(1+Assumptions!$D5)</f>
        <v>388.4457195</v>
      </c>
      <c r="J6" s="20">
        <f>I6*(1+Assumptions!$D5)</f>
        <v>394.2724053</v>
      </c>
      <c r="K6" s="20">
        <f>J6*(1+Assumptions!$D5)</f>
        <v>400.1864914</v>
      </c>
      <c r="L6" s="20">
        <f>K6*(1+Assumptions!$D5)</f>
        <v>406.1892888</v>
      </c>
      <c r="M6" s="20">
        <f>L6*(1+Assumptions!$D5)</f>
        <v>412.2821281</v>
      </c>
    </row>
    <row r="7">
      <c r="A7" s="12" t="s">
        <v>22</v>
      </c>
      <c r="B7" s="10"/>
      <c r="C7" s="20"/>
      <c r="D7" s="20"/>
      <c r="E7" s="20"/>
      <c r="F7" s="20"/>
      <c r="G7" s="20"/>
      <c r="H7" s="20"/>
      <c r="I7" s="20"/>
      <c r="J7" s="20"/>
      <c r="K7" s="20"/>
      <c r="L7" s="20"/>
      <c r="M7" s="20"/>
    </row>
    <row r="8">
      <c r="A8" s="3" t="s">
        <v>14</v>
      </c>
      <c r="B8" s="18">
        <f>Assumptions!$B8</f>
        <v>1300</v>
      </c>
      <c r="C8" s="20">
        <f>B8*(1+Assumptions!$B10)</f>
        <v>1313</v>
      </c>
      <c r="D8" s="20">
        <f>C8*(1+Assumptions!$B10)</f>
        <v>1326.13</v>
      </c>
      <c r="E8" s="20">
        <f>D8*(1+Assumptions!$B10)</f>
        <v>1339.3913</v>
      </c>
      <c r="F8" s="20">
        <f>E8*(1+Assumptions!$B10)</f>
        <v>1352.785213</v>
      </c>
      <c r="G8" s="20">
        <f>F8*(1+Assumptions!$B10)</f>
        <v>1366.313065</v>
      </c>
      <c r="H8" s="20">
        <f>G8*(1+Assumptions!$B10)</f>
        <v>1379.976196</v>
      </c>
      <c r="I8" s="20">
        <f>H8*(1+Assumptions!$B10)</f>
        <v>1393.775958</v>
      </c>
      <c r="J8" s="20">
        <f>I8*(1+Assumptions!$B10)</f>
        <v>1407.713717</v>
      </c>
      <c r="K8" s="20">
        <f>J8*(1+Assumptions!$B10)</f>
        <v>1421.790854</v>
      </c>
      <c r="L8" s="20">
        <f>K8*(1+Assumptions!$B10)</f>
        <v>1436.008763</v>
      </c>
      <c r="M8" s="20">
        <f>L8*(1+Assumptions!$B10)</f>
        <v>1450.368851</v>
      </c>
    </row>
    <row r="9">
      <c r="A9" s="3" t="s">
        <v>15</v>
      </c>
      <c r="B9" s="18">
        <f>Assumptions!$C8</f>
        <v>1000</v>
      </c>
      <c r="C9" s="20">
        <f>B9*(1+Assumptions!$C10)</f>
        <v>1010</v>
      </c>
      <c r="D9" s="20">
        <f>C9*(1+Assumptions!$C10)</f>
        <v>1020.1</v>
      </c>
      <c r="E9" s="20">
        <f>D9*(1+Assumptions!$C10)</f>
        <v>1030.301</v>
      </c>
      <c r="F9" s="20">
        <f>E9*(1+Assumptions!$C10)</f>
        <v>1040.60401</v>
      </c>
      <c r="G9" s="20">
        <f>F9*(1+Assumptions!$C10)</f>
        <v>1051.01005</v>
      </c>
      <c r="H9" s="20">
        <f>G9*(1+Assumptions!$C10)</f>
        <v>1061.520151</v>
      </c>
      <c r="I9" s="20">
        <f>H9*(1+Assumptions!$C10)</f>
        <v>1072.135352</v>
      </c>
      <c r="J9" s="20">
        <f>I9*(1+Assumptions!$C10)</f>
        <v>1082.856706</v>
      </c>
      <c r="K9" s="20">
        <f>J9*(1+Assumptions!$C10)</f>
        <v>1093.685273</v>
      </c>
      <c r="L9" s="20">
        <f>K9*(1+Assumptions!$C10)</f>
        <v>1104.622125</v>
      </c>
      <c r="M9" s="20">
        <f>L9*(1+Assumptions!$C10)</f>
        <v>1115.668347</v>
      </c>
    </row>
    <row r="10">
      <c r="A10" s="3" t="s">
        <v>16</v>
      </c>
      <c r="B10" s="18">
        <f>Assumptions!$D8</f>
        <v>400</v>
      </c>
      <c r="C10" s="20">
        <f>B10*(1+Assumptions!$D10)</f>
        <v>406</v>
      </c>
      <c r="D10" s="20">
        <f>C10*(1+Assumptions!$D10)</f>
        <v>412.09</v>
      </c>
      <c r="E10" s="20">
        <f>D10*(1+Assumptions!$D10)</f>
        <v>418.27135</v>
      </c>
      <c r="F10" s="20">
        <f>E10*(1+Assumptions!$D10)</f>
        <v>424.5454203</v>
      </c>
      <c r="G10" s="20">
        <f>F10*(1+Assumptions!$D10)</f>
        <v>430.9136016</v>
      </c>
      <c r="H10" s="20">
        <f>G10*(1+Assumptions!$D10)</f>
        <v>437.3773056</v>
      </c>
      <c r="I10" s="20">
        <f>H10*(1+Assumptions!$D10)</f>
        <v>443.9379652</v>
      </c>
      <c r="J10" s="20">
        <f>I10*(1+Assumptions!$D10)</f>
        <v>450.5970346</v>
      </c>
      <c r="K10" s="20">
        <f>J10*(1+Assumptions!$D10)</f>
        <v>457.3559902</v>
      </c>
      <c r="L10" s="20">
        <f>K10*(1+Assumptions!$D10)</f>
        <v>464.21633</v>
      </c>
      <c r="M10" s="20">
        <f>L10*(1+Assumptions!$D10)</f>
        <v>471.179575</v>
      </c>
    </row>
    <row r="11">
      <c r="A11" s="12" t="s">
        <v>23</v>
      </c>
      <c r="B11" s="10"/>
      <c r="C11" s="20"/>
      <c r="D11" s="20"/>
      <c r="E11" s="20"/>
      <c r="F11" s="20"/>
      <c r="G11" s="20"/>
      <c r="H11" s="20"/>
      <c r="I11" s="20"/>
      <c r="J11" s="20"/>
      <c r="K11" s="20"/>
      <c r="L11" s="20"/>
      <c r="M11" s="20"/>
    </row>
    <row r="12">
      <c r="A12" s="3" t="s">
        <v>14</v>
      </c>
      <c r="B12" s="18">
        <f>Assumptions!$B13</f>
        <v>1500</v>
      </c>
      <c r="C12" s="20">
        <f>B12*(1+Assumptions!$B15)</f>
        <v>1522.5</v>
      </c>
      <c r="D12" s="20">
        <f>C12*(1+Assumptions!$B15)</f>
        <v>1545.3375</v>
      </c>
      <c r="E12" s="20">
        <f>D12*(1+Assumptions!$B15)</f>
        <v>1568.517563</v>
      </c>
      <c r="F12" s="20">
        <f>E12*(1+Assumptions!$B15)</f>
        <v>1592.045326</v>
      </c>
      <c r="G12" s="20">
        <f>F12*(1+Assumptions!$B15)</f>
        <v>1615.926006</v>
      </c>
      <c r="H12" s="20">
        <f>G12*(1+Assumptions!$B15)</f>
        <v>1640.164896</v>
      </c>
      <c r="I12" s="20">
        <f>H12*(1+Assumptions!$B15)</f>
        <v>1664.767369</v>
      </c>
      <c r="J12" s="20">
        <f>I12*(1+Assumptions!$B15)</f>
        <v>1689.73888</v>
      </c>
      <c r="K12" s="20">
        <f>J12*(1+Assumptions!$B15)</f>
        <v>1715.084963</v>
      </c>
      <c r="L12" s="20">
        <f>K12*(1+Assumptions!$B15)</f>
        <v>1740.811238</v>
      </c>
      <c r="M12" s="20">
        <f>L12*(1+Assumptions!$B15)</f>
        <v>1766.923406</v>
      </c>
    </row>
    <row r="13">
      <c r="A13" s="3" t="s">
        <v>15</v>
      </c>
      <c r="B13" s="18">
        <f>Assumptions!$C13</f>
        <v>1100</v>
      </c>
      <c r="C13" s="20">
        <f>B13*(1+Assumptions!$C15)</f>
        <v>1116.5</v>
      </c>
      <c r="D13" s="20">
        <f>C13*(1+Assumptions!$C15)</f>
        <v>1133.2475</v>
      </c>
      <c r="E13" s="20">
        <f>D13*(1+Assumptions!$C15)</f>
        <v>1150.246213</v>
      </c>
      <c r="F13" s="20">
        <f>E13*(1+Assumptions!$C15)</f>
        <v>1167.499906</v>
      </c>
      <c r="G13" s="20">
        <f>F13*(1+Assumptions!$C15)</f>
        <v>1185.012404</v>
      </c>
      <c r="H13" s="20">
        <f>G13*(1+Assumptions!$C15)</f>
        <v>1202.78759</v>
      </c>
      <c r="I13" s="20">
        <f>H13*(1+Assumptions!$C15)</f>
        <v>1220.829404</v>
      </c>
      <c r="J13" s="20">
        <f>I13*(1+Assumptions!$C15)</f>
        <v>1239.141845</v>
      </c>
      <c r="K13" s="20">
        <f>J13*(1+Assumptions!$C15)</f>
        <v>1257.728973</v>
      </c>
      <c r="L13" s="20">
        <f>K13*(1+Assumptions!$C15)</f>
        <v>1276.594908</v>
      </c>
      <c r="M13" s="20">
        <f>L13*(1+Assumptions!$C15)</f>
        <v>1295.743831</v>
      </c>
    </row>
    <row r="14">
      <c r="A14" s="3" t="s">
        <v>16</v>
      </c>
      <c r="B14" s="18">
        <f>Assumptions!$D13</f>
        <v>600</v>
      </c>
      <c r="C14" s="20">
        <f>B14*(1+Assumptions!$D15)</f>
        <v>609</v>
      </c>
      <c r="D14" s="20">
        <f>C14*(1+Assumptions!$D15)</f>
        <v>618.135</v>
      </c>
      <c r="E14" s="20">
        <f>D14*(1+Assumptions!$D15)</f>
        <v>627.407025</v>
      </c>
      <c r="F14" s="20">
        <f>E14*(1+Assumptions!$D15)</f>
        <v>636.8181304</v>
      </c>
      <c r="G14" s="20">
        <f>F14*(1+Assumptions!$D15)</f>
        <v>646.3704023</v>
      </c>
      <c r="H14" s="20">
        <f>G14*(1+Assumptions!$D15)</f>
        <v>656.0659584</v>
      </c>
      <c r="I14" s="20">
        <f>H14*(1+Assumptions!$D15)</f>
        <v>665.9069477</v>
      </c>
      <c r="J14" s="20">
        <f>I14*(1+Assumptions!$D15)</f>
        <v>675.895552</v>
      </c>
      <c r="K14" s="20">
        <f>J14*(1+Assumptions!$D15)</f>
        <v>686.0339852</v>
      </c>
      <c r="L14" s="20">
        <f>K14*(1+Assumptions!$D15)</f>
        <v>696.324495</v>
      </c>
      <c r="M14" s="20">
        <f>L14*(1+Assumptions!$D15)</f>
        <v>706.7693624</v>
      </c>
    </row>
    <row r="15">
      <c r="A15" s="3"/>
      <c r="B15" s="3"/>
      <c r="C15" s="3"/>
      <c r="D15" s="3"/>
      <c r="E15" s="3"/>
      <c r="F15" s="3"/>
      <c r="G15" s="3"/>
      <c r="H15" s="3"/>
      <c r="I15" s="3"/>
      <c r="J15" s="3"/>
      <c r="K15" s="3"/>
      <c r="L15" s="3"/>
      <c r="M15" s="3"/>
    </row>
    <row r="16">
      <c r="A16" s="3" t="s">
        <v>49</v>
      </c>
      <c r="B16" s="3"/>
      <c r="C16" s="3"/>
      <c r="D16" s="3"/>
      <c r="E16" s="3"/>
      <c r="F16" s="3"/>
      <c r="G16" s="3"/>
      <c r="H16" s="3"/>
      <c r="I16" s="3"/>
      <c r="J16" s="3"/>
      <c r="K16" s="3"/>
      <c r="L16" s="3"/>
      <c r="M16" s="3"/>
    </row>
    <row r="17">
      <c r="A17" s="12" t="s">
        <v>17</v>
      </c>
      <c r="B17" s="18"/>
      <c r="C17" s="18"/>
      <c r="D17" s="18"/>
      <c r="E17" s="18"/>
      <c r="F17" s="18"/>
      <c r="G17" s="18"/>
      <c r="H17" s="18"/>
      <c r="I17" s="18"/>
      <c r="J17" s="18"/>
      <c r="K17" s="18"/>
      <c r="L17" s="18"/>
      <c r="M17" s="18"/>
    </row>
    <row r="18">
      <c r="A18" s="3" t="s">
        <v>14</v>
      </c>
      <c r="B18" s="18">
        <f>Assumptions!B4</f>
        <v>1500</v>
      </c>
      <c r="C18" s="18">
        <f>B18*(1+Assumptions!$B6)</f>
        <v>1515</v>
      </c>
      <c r="D18" s="18">
        <f>C18*(1+Assumptions!$B6)</f>
        <v>1530.15</v>
      </c>
      <c r="E18" s="18">
        <f>D18*(1+Assumptions!$B6)</f>
        <v>1545.4515</v>
      </c>
      <c r="F18" s="18">
        <f>E18*(1+Assumptions!$B6)</f>
        <v>1560.906015</v>
      </c>
      <c r="G18" s="18">
        <f>F18*(1+Assumptions!$B6)</f>
        <v>1576.515075</v>
      </c>
      <c r="H18" s="18">
        <f>G18*(1+Assumptions!$B6)</f>
        <v>1592.280226</v>
      </c>
      <c r="I18" s="18">
        <f>H18*(1+Assumptions!$B6)</f>
        <v>1608.203028</v>
      </c>
      <c r="J18" s="18">
        <f>I18*(1+Assumptions!$B6)</f>
        <v>1624.285058</v>
      </c>
      <c r="K18" s="18">
        <f>J18*(1+Assumptions!$B6)</f>
        <v>1640.527909</v>
      </c>
      <c r="L18" s="18">
        <f>K18*(1+Assumptions!$B6)</f>
        <v>1656.933188</v>
      </c>
      <c r="M18" s="18">
        <f>L18*(1+Assumptions!$B6)</f>
        <v>1673.50252</v>
      </c>
    </row>
    <row r="19">
      <c r="A19" s="3" t="s">
        <v>15</v>
      </c>
      <c r="B19" s="18">
        <f>Assumptions!C4</f>
        <v>800</v>
      </c>
      <c r="C19" s="18">
        <f>B19*(1+Assumptions!$C6)</f>
        <v>804</v>
      </c>
      <c r="D19" s="18">
        <f>C19*(1+Assumptions!$C6)</f>
        <v>808.02</v>
      </c>
      <c r="E19" s="18">
        <f>D19*(1+Assumptions!$C6)</f>
        <v>812.0601</v>
      </c>
      <c r="F19" s="18">
        <f>E19*(1+Assumptions!$C6)</f>
        <v>816.1204005</v>
      </c>
      <c r="G19" s="18">
        <f>F19*(1+Assumptions!$C6)</f>
        <v>820.2010025</v>
      </c>
      <c r="H19" s="18">
        <f>G19*(1+Assumptions!$C6)</f>
        <v>824.3020075</v>
      </c>
      <c r="I19" s="18">
        <f>H19*(1+Assumptions!$C6)</f>
        <v>828.4235176</v>
      </c>
      <c r="J19" s="18">
        <f>I19*(1+Assumptions!$C6)</f>
        <v>832.5656351</v>
      </c>
      <c r="K19" s="18">
        <f>J19*(1+Assumptions!$C6)</f>
        <v>836.7284633</v>
      </c>
      <c r="L19" s="18">
        <f>K19*(1+Assumptions!$C6)</f>
        <v>840.9121056</v>
      </c>
      <c r="M19" s="18">
        <f>L19*(1+Assumptions!$C6)</f>
        <v>845.1166662</v>
      </c>
    </row>
    <row r="20">
      <c r="A20" s="3" t="s">
        <v>16</v>
      </c>
      <c r="B20" s="18">
        <f>Assumptions!D4</f>
        <v>1200</v>
      </c>
      <c r="C20" s="18">
        <f>B20*(1+Assumptions!$D6)</f>
        <v>1212</v>
      </c>
      <c r="D20" s="18">
        <f>C20*(1+Assumptions!$D6)</f>
        <v>1224.12</v>
      </c>
      <c r="E20" s="18">
        <f>D20*(1+Assumptions!$D6)</f>
        <v>1236.3612</v>
      </c>
      <c r="F20" s="18">
        <f>E20*(1+Assumptions!$D6)</f>
        <v>1248.724812</v>
      </c>
      <c r="G20" s="18">
        <f>F20*(1+Assumptions!$D6)</f>
        <v>1261.21206</v>
      </c>
      <c r="H20" s="18">
        <f>G20*(1+Assumptions!$D6)</f>
        <v>1273.824181</v>
      </c>
      <c r="I20" s="18">
        <f>H20*(1+Assumptions!$D6)</f>
        <v>1286.562423</v>
      </c>
      <c r="J20" s="18">
        <f>I20*(1+Assumptions!$D6)</f>
        <v>1299.428047</v>
      </c>
      <c r="K20" s="18">
        <f>J20*(1+Assumptions!$D6)</f>
        <v>1312.422327</v>
      </c>
      <c r="L20" s="18">
        <f>K20*(1+Assumptions!$D6)</f>
        <v>1325.54655</v>
      </c>
      <c r="M20" s="18">
        <f>L20*(1+Assumptions!$D6)</f>
        <v>1338.802016</v>
      </c>
    </row>
    <row r="21">
      <c r="A21" s="12" t="s">
        <v>22</v>
      </c>
      <c r="B21" s="3"/>
      <c r="C21" s="3"/>
      <c r="D21" s="3"/>
      <c r="E21" s="3"/>
      <c r="F21" s="3"/>
      <c r="G21" s="3"/>
      <c r="H21" s="3"/>
      <c r="I21" s="3"/>
      <c r="J21" s="3"/>
      <c r="K21" s="3"/>
      <c r="L21" s="3"/>
      <c r="M21" s="3"/>
    </row>
    <row r="22">
      <c r="A22" s="3" t="s">
        <v>14</v>
      </c>
      <c r="B22" s="21">
        <f>Assumptions!$B9</f>
        <v>1600</v>
      </c>
      <c r="C22" s="21">
        <f>B22*(1+Assumptions!$B11)</f>
        <v>1608</v>
      </c>
      <c r="D22" s="21">
        <f>C22*(1+Assumptions!$B11)</f>
        <v>1616.04</v>
      </c>
      <c r="E22" s="21">
        <f>D22*(1+Assumptions!$B11)</f>
        <v>1624.1202</v>
      </c>
      <c r="F22" s="21">
        <f>E22*(1+Assumptions!$B11)</f>
        <v>1632.240801</v>
      </c>
      <c r="G22" s="21">
        <f>F22*(1+Assumptions!$B11)</f>
        <v>1640.402005</v>
      </c>
      <c r="H22" s="21">
        <f>G22*(1+Assumptions!$B11)</f>
        <v>1648.604015</v>
      </c>
      <c r="I22" s="21">
        <f>H22*(1+Assumptions!$B11)</f>
        <v>1656.847035</v>
      </c>
      <c r="J22" s="21">
        <f>I22*(1+Assumptions!$B11)</f>
        <v>1665.13127</v>
      </c>
      <c r="K22" s="21">
        <f>J22*(1+Assumptions!$B11)</f>
        <v>1673.456927</v>
      </c>
      <c r="L22" s="21">
        <f>K22*(1+Assumptions!$B11)</f>
        <v>1681.824211</v>
      </c>
      <c r="M22" s="21">
        <f>L22*(1+Assumptions!$B11)</f>
        <v>1690.233332</v>
      </c>
      <c r="N22" s="21"/>
    </row>
    <row r="23">
      <c r="A23" s="3" t="s">
        <v>15</v>
      </c>
      <c r="B23" s="21">
        <f>Assumptions!$C9</f>
        <v>900</v>
      </c>
      <c r="C23" s="21">
        <f>B23*(1+Assumptions!$C11)</f>
        <v>909</v>
      </c>
      <c r="D23" s="21">
        <f>C23*(1+Assumptions!$C11)</f>
        <v>918.09</v>
      </c>
      <c r="E23" s="21">
        <f>D23*(1+Assumptions!$C11)</f>
        <v>927.2709</v>
      </c>
      <c r="F23" s="21">
        <f>E23*(1+Assumptions!$C11)</f>
        <v>936.543609</v>
      </c>
      <c r="G23" s="21">
        <f>F23*(1+Assumptions!$C11)</f>
        <v>945.9090451</v>
      </c>
      <c r="H23" s="21">
        <f>G23*(1+Assumptions!$C11)</f>
        <v>955.3681355</v>
      </c>
      <c r="I23" s="21">
        <f>H23*(1+Assumptions!$C11)</f>
        <v>964.9218169</v>
      </c>
      <c r="J23" s="21">
        <f>I23*(1+Assumptions!$C11)</f>
        <v>974.5710351</v>
      </c>
      <c r="K23" s="21">
        <f>J23*(1+Assumptions!$C11)</f>
        <v>984.3167454</v>
      </c>
      <c r="L23" s="21">
        <f>K23*(1+Assumptions!$C11)</f>
        <v>994.1599129</v>
      </c>
      <c r="M23" s="21">
        <f>L23*(1+Assumptions!$C11)</f>
        <v>1004.101512</v>
      </c>
      <c r="N23" s="21"/>
    </row>
    <row r="24">
      <c r="A24" s="3" t="s">
        <v>16</v>
      </c>
      <c r="B24" s="21">
        <f>Assumptions!$D9</f>
        <v>1400</v>
      </c>
      <c r="C24" s="21">
        <f>B24*(1+Assumptions!$D11)</f>
        <v>1407</v>
      </c>
      <c r="D24" s="21">
        <f>C24*(1+Assumptions!$D11)</f>
        <v>1414.035</v>
      </c>
      <c r="E24" s="21">
        <f>D24*(1+Assumptions!$D11)</f>
        <v>1421.105175</v>
      </c>
      <c r="F24" s="21">
        <f>E24*(1+Assumptions!$D11)</f>
        <v>1428.210701</v>
      </c>
      <c r="G24" s="21">
        <f>F24*(1+Assumptions!$D11)</f>
        <v>1435.351754</v>
      </c>
      <c r="H24" s="21">
        <f>G24*(1+Assumptions!$D11)</f>
        <v>1442.528513</v>
      </c>
      <c r="I24" s="21">
        <f>H24*(1+Assumptions!$D11)</f>
        <v>1449.741156</v>
      </c>
      <c r="J24" s="21">
        <f>I24*(1+Assumptions!$D11)</f>
        <v>1456.989861</v>
      </c>
      <c r="K24" s="21">
        <f>J24*(1+Assumptions!$D11)</f>
        <v>1464.274811</v>
      </c>
      <c r="L24" s="21">
        <f>K24*(1+Assumptions!$D11)</f>
        <v>1471.596185</v>
      </c>
      <c r="M24" s="21">
        <f>L24*(1+Assumptions!$D11)</f>
        <v>1478.954166</v>
      </c>
      <c r="N24" s="21"/>
    </row>
    <row r="25">
      <c r="A25" s="12" t="s">
        <v>23</v>
      </c>
    </row>
    <row r="26">
      <c r="A26" s="3" t="s">
        <v>14</v>
      </c>
      <c r="B26" s="21">
        <f>Assumptions!$B14</f>
        <v>1700</v>
      </c>
      <c r="C26" s="21">
        <f>B26*(1+Assumptions!$B16)</f>
        <v>1725.5</v>
      </c>
      <c r="D26" s="21">
        <f>C26*(1+Assumptions!$B16)</f>
        <v>1751.3825</v>
      </c>
      <c r="E26" s="21">
        <f>D26*(1+Assumptions!$B16)</f>
        <v>1777.653238</v>
      </c>
      <c r="F26" s="21">
        <f>E26*(1+Assumptions!$B16)</f>
        <v>1804.318036</v>
      </c>
      <c r="G26" s="21">
        <f>F26*(1+Assumptions!$B16)</f>
        <v>1831.382807</v>
      </c>
      <c r="H26" s="21">
        <f>G26*(1+Assumptions!$B16)</f>
        <v>1858.853549</v>
      </c>
      <c r="I26" s="21">
        <f>H26*(1+Assumptions!$B16)</f>
        <v>1886.736352</v>
      </c>
      <c r="J26" s="21">
        <f>I26*(1+Assumptions!$B16)</f>
        <v>1915.037397</v>
      </c>
      <c r="K26" s="21">
        <f>J26*(1+Assumptions!$B16)</f>
        <v>1943.762958</v>
      </c>
      <c r="L26" s="21">
        <f>K26*(1+Assumptions!$B16)</f>
        <v>1972.919403</v>
      </c>
      <c r="M26" s="21">
        <f>L26*(1+Assumptions!$B16)</f>
        <v>2002.513194</v>
      </c>
    </row>
    <row r="27">
      <c r="A27" s="3" t="s">
        <v>15</v>
      </c>
      <c r="B27" s="21">
        <f>Assumptions!$C14</f>
        <v>1000</v>
      </c>
      <c r="C27" s="21">
        <f>B27*(1+Assumptions!$C16)</f>
        <v>1010</v>
      </c>
      <c r="D27" s="21">
        <f>C27*(1+Assumptions!$C16)</f>
        <v>1020.1</v>
      </c>
      <c r="E27" s="21">
        <f>D27*(1+Assumptions!$C16)</f>
        <v>1030.301</v>
      </c>
      <c r="F27" s="21">
        <f>E27*(1+Assumptions!$C16)</f>
        <v>1040.60401</v>
      </c>
      <c r="G27" s="21">
        <f>F27*(1+Assumptions!$C16)</f>
        <v>1051.01005</v>
      </c>
      <c r="H27" s="21">
        <f>G27*(1+Assumptions!$C16)</f>
        <v>1061.520151</v>
      </c>
      <c r="I27" s="21">
        <f>H27*(1+Assumptions!$C16)</f>
        <v>1072.135352</v>
      </c>
      <c r="J27" s="21">
        <f>I27*(1+Assumptions!$C16)</f>
        <v>1082.856706</v>
      </c>
      <c r="K27" s="21">
        <f>J27*(1+Assumptions!$C16)</f>
        <v>1093.685273</v>
      </c>
      <c r="L27" s="21">
        <f>K27*(1+Assumptions!$C16)</f>
        <v>1104.622125</v>
      </c>
      <c r="M27" s="21">
        <f>L27*(1+Assumptions!$C16)</f>
        <v>1115.668347</v>
      </c>
    </row>
    <row r="28">
      <c r="A28" s="3" t="s">
        <v>16</v>
      </c>
      <c r="B28" s="21">
        <f>Assumptions!$D14</f>
        <v>1500</v>
      </c>
      <c r="C28" s="21">
        <f>B28*(1+Assumptions!$D16)</f>
        <v>1515</v>
      </c>
      <c r="D28" s="21">
        <f>C28*(1+Assumptions!$D16)</f>
        <v>1530.15</v>
      </c>
      <c r="E28" s="21">
        <f>D28*(1+Assumptions!$D16)</f>
        <v>1545.4515</v>
      </c>
      <c r="F28" s="21">
        <f>E28*(1+Assumptions!$D16)</f>
        <v>1560.906015</v>
      </c>
      <c r="G28" s="21">
        <f>F28*(1+Assumptions!$D16)</f>
        <v>1576.515075</v>
      </c>
      <c r="H28" s="21">
        <f>G28*(1+Assumptions!$D16)</f>
        <v>1592.280226</v>
      </c>
      <c r="I28" s="21">
        <f>H28*(1+Assumptions!$D16)</f>
        <v>1608.203028</v>
      </c>
      <c r="J28" s="21">
        <f>I28*(1+Assumptions!$D16)</f>
        <v>1624.285058</v>
      </c>
      <c r="K28" s="21">
        <f>J28*(1+Assumptions!$D16)</f>
        <v>1640.527909</v>
      </c>
      <c r="L28" s="21">
        <f>K28*(1+Assumptions!$D16)</f>
        <v>1656.933188</v>
      </c>
      <c r="M28" s="21">
        <f>L28*(1+Assumptions!$D16)</f>
        <v>1673.50252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s>
  <sheetData>
    <row r="1">
      <c r="A1" s="3"/>
      <c r="B1" s="3" t="s">
        <v>36</v>
      </c>
      <c r="C1" s="3" t="s">
        <v>37</v>
      </c>
      <c r="D1" s="3" t="s">
        <v>38</v>
      </c>
      <c r="E1" s="3" t="s">
        <v>39</v>
      </c>
      <c r="F1" s="3" t="s">
        <v>40</v>
      </c>
      <c r="G1" s="3" t="s">
        <v>41</v>
      </c>
      <c r="H1" s="3" t="s">
        <v>42</v>
      </c>
      <c r="I1" s="3" t="s">
        <v>43</v>
      </c>
      <c r="J1" s="3" t="s">
        <v>44</v>
      </c>
      <c r="K1" s="3" t="s">
        <v>45</v>
      </c>
      <c r="L1" s="3" t="s">
        <v>46</v>
      </c>
      <c r="M1" s="3" t="s">
        <v>47</v>
      </c>
    </row>
    <row r="2">
      <c r="A2" s="22" t="s">
        <v>50</v>
      </c>
      <c r="B2" s="3"/>
      <c r="C2" s="3"/>
      <c r="D2" s="3"/>
      <c r="E2" s="3"/>
      <c r="F2" s="3"/>
      <c r="G2" s="3"/>
      <c r="H2" s="3"/>
      <c r="I2" s="3"/>
      <c r="J2" s="3"/>
      <c r="K2" s="3"/>
      <c r="L2" s="3"/>
      <c r="M2" s="3"/>
    </row>
    <row r="3">
      <c r="A3" s="3" t="s">
        <v>14</v>
      </c>
      <c r="B3" s="18">
        <f>'Calcs-1'!B4*'Calcs-1'!B18</f>
        <v>1500000</v>
      </c>
      <c r="C3" s="18">
        <f>'Calcs-1'!C4*'Calcs-1'!C18</f>
        <v>1530150</v>
      </c>
      <c r="D3" s="18">
        <f>'Calcs-1'!D4*'Calcs-1'!D18</f>
        <v>1560906.015</v>
      </c>
      <c r="E3" s="18">
        <f>'Calcs-1'!E4*'Calcs-1'!E18</f>
        <v>1592280.226</v>
      </c>
      <c r="F3" s="18">
        <f>'Calcs-1'!F4*'Calcs-1'!F18</f>
        <v>1624285.058</v>
      </c>
      <c r="G3" s="18">
        <f>'Calcs-1'!G4*'Calcs-1'!G18</f>
        <v>1656933.188</v>
      </c>
      <c r="H3" s="18">
        <f>'Calcs-1'!H4*'Calcs-1'!H18</f>
        <v>1690237.545</v>
      </c>
      <c r="I3" s="18">
        <f>'Calcs-1'!I4*'Calcs-1'!I18</f>
        <v>1724211.32</v>
      </c>
      <c r="J3" s="18">
        <f>'Calcs-1'!J4*'Calcs-1'!J18</f>
        <v>1758867.967</v>
      </c>
      <c r="K3" s="18">
        <f>'Calcs-1'!K4*'Calcs-1'!K18</f>
        <v>1794221.214</v>
      </c>
      <c r="L3" s="18">
        <f>'Calcs-1'!L4*'Calcs-1'!L18</f>
        <v>1830285.06</v>
      </c>
      <c r="M3" s="18">
        <f>'Calcs-1'!M4*'Calcs-1'!M18</f>
        <v>1867073.79</v>
      </c>
    </row>
    <row r="4">
      <c r="A4" s="3" t="s">
        <v>15</v>
      </c>
      <c r="B4" s="18">
        <f>'Calcs-1'!B5*'Calcs-1'!B19</f>
        <v>640000</v>
      </c>
      <c r="C4" s="18">
        <f>'Calcs-1'!C5*'Calcs-1'!C19</f>
        <v>649632</v>
      </c>
      <c r="D4" s="18">
        <f>'Calcs-1'!D5*'Calcs-1'!D19</f>
        <v>659408.9616</v>
      </c>
      <c r="E4" s="18">
        <f>'Calcs-1'!E5*'Calcs-1'!E19</f>
        <v>669333.0665</v>
      </c>
      <c r="F4" s="18">
        <f>'Calcs-1'!F5*'Calcs-1'!F19</f>
        <v>679406.5291</v>
      </c>
      <c r="G4" s="18">
        <f>'Calcs-1'!G5*'Calcs-1'!G19</f>
        <v>689631.5974</v>
      </c>
      <c r="H4" s="18">
        <f>'Calcs-1'!H5*'Calcs-1'!H19</f>
        <v>700010.5529</v>
      </c>
      <c r="I4" s="18">
        <f>'Calcs-1'!I5*'Calcs-1'!I19</f>
        <v>710545.7117</v>
      </c>
      <c r="J4" s="18">
        <f>'Calcs-1'!J5*'Calcs-1'!J19</f>
        <v>721239.4247</v>
      </c>
      <c r="K4" s="18">
        <f>'Calcs-1'!K5*'Calcs-1'!K19</f>
        <v>732094.0781</v>
      </c>
      <c r="L4" s="18">
        <f>'Calcs-1'!L5*'Calcs-1'!L19</f>
        <v>743112.0939</v>
      </c>
      <c r="M4" s="18">
        <f>'Calcs-1'!M5*'Calcs-1'!M19</f>
        <v>754295.9309</v>
      </c>
    </row>
    <row r="5">
      <c r="A5" s="3" t="s">
        <v>16</v>
      </c>
      <c r="B5" s="18">
        <f>'Calcs-1'!B6*'Calcs-1'!B20</f>
        <v>420000</v>
      </c>
      <c r="C5" s="18">
        <f>'Calcs-1'!C6*'Calcs-1'!C20</f>
        <v>430563</v>
      </c>
      <c r="D5" s="18">
        <f>'Calcs-1'!D6*'Calcs-1'!D20</f>
        <v>441391.6595</v>
      </c>
      <c r="E5" s="18">
        <f>'Calcs-1'!E6*'Calcs-1'!E20</f>
        <v>452492.6597</v>
      </c>
      <c r="F5" s="18">
        <f>'Calcs-1'!F6*'Calcs-1'!F20</f>
        <v>463872.8501</v>
      </c>
      <c r="G5" s="18">
        <f>'Calcs-1'!G6*'Calcs-1'!G20</f>
        <v>475539.2523</v>
      </c>
      <c r="H5" s="18">
        <f>'Calcs-1'!H6*'Calcs-1'!H20</f>
        <v>487499.0644</v>
      </c>
      <c r="I5" s="18">
        <f>'Calcs-1'!I6*'Calcs-1'!I20</f>
        <v>499759.6659</v>
      </c>
      <c r="J5" s="18">
        <f>'Calcs-1'!J6*'Calcs-1'!J20</f>
        <v>512328.6215</v>
      </c>
      <c r="K5" s="18">
        <f>'Calcs-1'!K6*'Calcs-1'!K20</f>
        <v>525213.6863</v>
      </c>
      <c r="L5" s="18">
        <f>'Calcs-1'!L6*'Calcs-1'!L20</f>
        <v>538422.8106</v>
      </c>
      <c r="M5" s="18">
        <f>'Calcs-1'!M6*'Calcs-1'!M20</f>
        <v>551964.1442</v>
      </c>
    </row>
    <row r="6">
      <c r="A6" s="22" t="s">
        <v>51</v>
      </c>
      <c r="B6" s="18">
        <f t="shared" ref="B6:M6" si="1">SUM(B3:B5)</f>
        <v>2560000</v>
      </c>
      <c r="C6" s="18">
        <f t="shared" si="1"/>
        <v>2610345</v>
      </c>
      <c r="D6" s="18">
        <f t="shared" si="1"/>
        <v>2661706.636</v>
      </c>
      <c r="E6" s="18">
        <f t="shared" si="1"/>
        <v>2714105.952</v>
      </c>
      <c r="F6" s="18">
        <f t="shared" si="1"/>
        <v>2767564.438</v>
      </c>
      <c r="G6" s="18">
        <f t="shared" si="1"/>
        <v>2822104.038</v>
      </c>
      <c r="H6" s="18">
        <f t="shared" si="1"/>
        <v>2877747.163</v>
      </c>
      <c r="I6" s="18">
        <f t="shared" si="1"/>
        <v>2934516.698</v>
      </c>
      <c r="J6" s="18">
        <f t="shared" si="1"/>
        <v>2992436.014</v>
      </c>
      <c r="K6" s="18">
        <f t="shared" si="1"/>
        <v>3051528.978</v>
      </c>
      <c r="L6" s="18">
        <f t="shared" si="1"/>
        <v>3111819.964</v>
      </c>
      <c r="M6" s="18">
        <f t="shared" si="1"/>
        <v>3173333.865</v>
      </c>
    </row>
    <row r="7">
      <c r="A7" s="3"/>
      <c r="B7" s="3"/>
      <c r="C7" s="3"/>
      <c r="D7" s="3"/>
      <c r="E7" s="3"/>
      <c r="F7" s="3"/>
      <c r="G7" s="3"/>
      <c r="H7" s="3"/>
      <c r="I7" s="3"/>
      <c r="J7" s="3"/>
      <c r="K7" s="3"/>
      <c r="L7" s="3"/>
      <c r="M7" s="3"/>
    </row>
    <row r="8">
      <c r="A8" s="23" t="s">
        <v>52</v>
      </c>
      <c r="B8" s="3"/>
      <c r="C8" s="3"/>
      <c r="D8" s="3"/>
      <c r="E8" s="3"/>
      <c r="F8" s="3"/>
      <c r="G8" s="3"/>
      <c r="H8" s="3"/>
      <c r="I8" s="3"/>
      <c r="J8" s="3"/>
      <c r="K8" s="3"/>
      <c r="L8" s="3"/>
      <c r="M8" s="3"/>
    </row>
    <row r="9">
      <c r="A9" s="22" t="s">
        <v>14</v>
      </c>
      <c r="B9" s="3"/>
      <c r="C9" s="3"/>
      <c r="D9" s="3"/>
      <c r="E9" s="3"/>
      <c r="F9" s="3"/>
      <c r="G9" s="3"/>
      <c r="H9" s="3"/>
      <c r="I9" s="3"/>
      <c r="J9" s="3"/>
      <c r="K9" s="3"/>
      <c r="L9" s="3"/>
      <c r="M9" s="3"/>
    </row>
    <row r="10">
      <c r="A10" s="3" t="s">
        <v>25</v>
      </c>
      <c r="B10" s="18">
        <f>B$3*Assumptions!$B19</f>
        <v>450000</v>
      </c>
      <c r="C10" s="18">
        <f>C$3*Assumptions!$B19</f>
        <v>459045</v>
      </c>
      <c r="D10" s="18">
        <f>D$3*Assumptions!$B19</f>
        <v>468271.8045</v>
      </c>
      <c r="E10" s="18">
        <f>E$3*Assumptions!$B19</f>
        <v>477684.0678</v>
      </c>
      <c r="F10" s="18">
        <f>F$3*Assumptions!$B19</f>
        <v>487285.5175</v>
      </c>
      <c r="G10" s="18">
        <f>G$3*Assumptions!$B19</f>
        <v>497079.9564</v>
      </c>
      <c r="H10" s="18">
        <f>H$3*Assumptions!$B19</f>
        <v>507071.2636</v>
      </c>
      <c r="I10" s="18">
        <f>I$3*Assumptions!$B19</f>
        <v>517263.396</v>
      </c>
      <c r="J10" s="18">
        <f>J$3*Assumptions!$B19</f>
        <v>527660.3902</v>
      </c>
      <c r="K10" s="18">
        <f>K$3*Assumptions!$B19</f>
        <v>538266.3641</v>
      </c>
      <c r="L10" s="18">
        <f>L$3*Assumptions!$B19</f>
        <v>549085.518</v>
      </c>
      <c r="M10" s="18">
        <f>M$3*Assumptions!$B19</f>
        <v>560122.1369</v>
      </c>
    </row>
    <row r="11">
      <c r="A11" s="3" t="s">
        <v>26</v>
      </c>
      <c r="B11" s="18">
        <f>B$3*Assumptions!$B20</f>
        <v>225000</v>
      </c>
      <c r="C11" s="18">
        <f>C$3*Assumptions!$B20</f>
        <v>229522.5</v>
      </c>
      <c r="D11" s="18">
        <f>D$3*Assumptions!$B20</f>
        <v>234135.9023</v>
      </c>
      <c r="E11" s="18">
        <f>E$3*Assumptions!$B20</f>
        <v>238842.0339</v>
      </c>
      <c r="F11" s="18">
        <f>F$3*Assumptions!$B20</f>
        <v>243642.7588</v>
      </c>
      <c r="G11" s="18">
        <f>G$3*Assumptions!$B20</f>
        <v>248539.9782</v>
      </c>
      <c r="H11" s="18">
        <f>H$3*Assumptions!$B20</f>
        <v>253535.6318</v>
      </c>
      <c r="I11" s="18">
        <f>I$3*Assumptions!$B20</f>
        <v>258631.698</v>
      </c>
      <c r="J11" s="18">
        <f>J$3*Assumptions!$B20</f>
        <v>263830.1951</v>
      </c>
      <c r="K11" s="18">
        <f>K$3*Assumptions!$B20</f>
        <v>269133.182</v>
      </c>
      <c r="L11" s="18">
        <f>L$3*Assumptions!$B20</f>
        <v>274542.759</v>
      </c>
      <c r="M11" s="18">
        <f>M$3*Assumptions!$B20</f>
        <v>280061.0684</v>
      </c>
    </row>
    <row r="12">
      <c r="A12" s="3" t="s">
        <v>27</v>
      </c>
      <c r="B12" s="18">
        <f>B$3*Assumptions!$B21</f>
        <v>150000</v>
      </c>
      <c r="C12" s="18">
        <f>C$3*Assumptions!$B21</f>
        <v>153015</v>
      </c>
      <c r="D12" s="18">
        <f>D$3*Assumptions!$B21</f>
        <v>156090.6015</v>
      </c>
      <c r="E12" s="18">
        <f>E$3*Assumptions!$B21</f>
        <v>159228.0226</v>
      </c>
      <c r="F12" s="18">
        <f>F$3*Assumptions!$B21</f>
        <v>162428.5058</v>
      </c>
      <c r="G12" s="18">
        <f>G$3*Assumptions!$B21</f>
        <v>165693.3188</v>
      </c>
      <c r="H12" s="18">
        <f>H$3*Assumptions!$B21</f>
        <v>169023.7545</v>
      </c>
      <c r="I12" s="18">
        <f>I$3*Assumptions!$B21</f>
        <v>172421.132</v>
      </c>
      <c r="J12" s="18">
        <f>J$3*Assumptions!$B21</f>
        <v>175886.7967</v>
      </c>
      <c r="K12" s="18">
        <f>K$3*Assumptions!$B21</f>
        <v>179422.1214</v>
      </c>
      <c r="L12" s="18">
        <f>L$3*Assumptions!$B21</f>
        <v>183028.506</v>
      </c>
      <c r="M12" s="18">
        <f>M$3*Assumptions!$B21</f>
        <v>186707.379</v>
      </c>
    </row>
    <row r="13">
      <c r="A13" s="3" t="s">
        <v>28</v>
      </c>
      <c r="B13" s="18">
        <f>B$3*Assumptions!$B22</f>
        <v>225000</v>
      </c>
      <c r="C13" s="18">
        <f>C$3*Assumptions!$B22</f>
        <v>229522.5</v>
      </c>
      <c r="D13" s="18">
        <f>D$3*Assumptions!$B22</f>
        <v>234135.9023</v>
      </c>
      <c r="E13" s="18">
        <f>E$3*Assumptions!$B22</f>
        <v>238842.0339</v>
      </c>
      <c r="F13" s="18">
        <f>F$3*Assumptions!$B22</f>
        <v>243642.7588</v>
      </c>
      <c r="G13" s="18">
        <f>G$3*Assumptions!$B22</f>
        <v>248539.9782</v>
      </c>
      <c r="H13" s="18">
        <f>H$3*Assumptions!$B22</f>
        <v>253535.6318</v>
      </c>
      <c r="I13" s="18">
        <f>I$3*Assumptions!$B22</f>
        <v>258631.698</v>
      </c>
      <c r="J13" s="18">
        <f>J$3*Assumptions!$B22</f>
        <v>263830.1951</v>
      </c>
      <c r="K13" s="18">
        <f>K$3*Assumptions!$B22</f>
        <v>269133.182</v>
      </c>
      <c r="L13" s="18">
        <f>L$3*Assumptions!$B22</f>
        <v>274542.759</v>
      </c>
      <c r="M13" s="18">
        <f>M$3*Assumptions!$B22</f>
        <v>280061.0684</v>
      </c>
    </row>
    <row r="14">
      <c r="A14" s="3" t="s">
        <v>29</v>
      </c>
      <c r="B14" s="18">
        <f>B$3*Assumptions!$B23</f>
        <v>225000</v>
      </c>
      <c r="C14" s="18">
        <f>C$3*Assumptions!$B23</f>
        <v>229522.5</v>
      </c>
      <c r="D14" s="18">
        <f>D$3*Assumptions!$B23</f>
        <v>234135.9023</v>
      </c>
      <c r="E14" s="18">
        <f>E$3*Assumptions!$B23</f>
        <v>238842.0339</v>
      </c>
      <c r="F14" s="18">
        <f>F$3*Assumptions!$B23</f>
        <v>243642.7588</v>
      </c>
      <c r="G14" s="18">
        <f>G$3*Assumptions!$B23</f>
        <v>248539.9782</v>
      </c>
      <c r="H14" s="18">
        <f>H$3*Assumptions!$B23</f>
        <v>253535.6318</v>
      </c>
      <c r="I14" s="18">
        <f>I$3*Assumptions!$B23</f>
        <v>258631.698</v>
      </c>
      <c r="J14" s="18">
        <f>J$3*Assumptions!$B23</f>
        <v>263830.1951</v>
      </c>
      <c r="K14" s="18">
        <f>K$3*Assumptions!$B23</f>
        <v>269133.182</v>
      </c>
      <c r="L14" s="18">
        <f>L$3*Assumptions!$B23</f>
        <v>274542.759</v>
      </c>
      <c r="M14" s="18">
        <f>M$3*Assumptions!$B23</f>
        <v>280061.0684</v>
      </c>
    </row>
    <row r="15">
      <c r="A15" s="3" t="s">
        <v>30</v>
      </c>
      <c r="B15" s="18">
        <f>B$3*Assumptions!$B24</f>
        <v>225000</v>
      </c>
      <c r="C15" s="18">
        <f>C$3*Assumptions!$B24</f>
        <v>229522.5</v>
      </c>
      <c r="D15" s="18">
        <f>D$3*Assumptions!$B24</f>
        <v>234135.9023</v>
      </c>
      <c r="E15" s="18">
        <f>E$3*Assumptions!$B24</f>
        <v>238842.0339</v>
      </c>
      <c r="F15" s="18">
        <f>F$3*Assumptions!$B24</f>
        <v>243642.7588</v>
      </c>
      <c r="G15" s="18">
        <f>G$3*Assumptions!$B24</f>
        <v>248539.9782</v>
      </c>
      <c r="H15" s="18">
        <f>H$3*Assumptions!$B24</f>
        <v>253535.6318</v>
      </c>
      <c r="I15" s="18">
        <f>I$3*Assumptions!$B24</f>
        <v>258631.698</v>
      </c>
      <c r="J15" s="18">
        <f>J$3*Assumptions!$B24</f>
        <v>263830.1951</v>
      </c>
      <c r="K15" s="18">
        <f>K$3*Assumptions!$B24</f>
        <v>269133.182</v>
      </c>
      <c r="L15" s="18">
        <f>L$3*Assumptions!$B24</f>
        <v>274542.759</v>
      </c>
      <c r="M15" s="18">
        <f>M$3*Assumptions!$B24</f>
        <v>280061.0684</v>
      </c>
    </row>
    <row r="16">
      <c r="A16" s="3"/>
      <c r="B16" s="3"/>
      <c r="C16" s="3"/>
      <c r="D16" s="3"/>
      <c r="E16" s="3"/>
      <c r="F16" s="3"/>
      <c r="G16" s="3"/>
      <c r="H16" s="3"/>
      <c r="I16" s="3"/>
      <c r="J16" s="3"/>
      <c r="K16" s="3"/>
      <c r="L16" s="3"/>
      <c r="M16" s="3"/>
    </row>
    <row r="17">
      <c r="A17" s="22" t="s">
        <v>15</v>
      </c>
      <c r="B17" s="3"/>
      <c r="C17" s="3"/>
      <c r="D17" s="3"/>
      <c r="E17" s="3"/>
      <c r="F17" s="3"/>
      <c r="G17" s="3"/>
      <c r="H17" s="3"/>
      <c r="I17" s="3"/>
      <c r="J17" s="3"/>
      <c r="K17" s="3"/>
      <c r="L17" s="3"/>
      <c r="M17" s="3"/>
    </row>
    <row r="18">
      <c r="A18" s="3" t="s">
        <v>25</v>
      </c>
      <c r="B18" s="18">
        <f>B$4*Assumptions!$C19</f>
        <v>192000</v>
      </c>
      <c r="C18" s="18">
        <f>C$4*Assumptions!$C19</f>
        <v>194889.6</v>
      </c>
      <c r="D18" s="18">
        <f>D$4*Assumptions!$C19</f>
        <v>197822.6885</v>
      </c>
      <c r="E18" s="18">
        <f>E$4*Assumptions!$C19</f>
        <v>200799.9199</v>
      </c>
      <c r="F18" s="18">
        <f>F$4*Assumptions!$C19</f>
        <v>203821.9587</v>
      </c>
      <c r="G18" s="18">
        <f>G$4*Assumptions!$C19</f>
        <v>206889.4792</v>
      </c>
      <c r="H18" s="18">
        <f>H$4*Assumptions!$C19</f>
        <v>210003.1659</v>
      </c>
      <c r="I18" s="18">
        <f>I$4*Assumptions!$C19</f>
        <v>213163.7135</v>
      </c>
      <c r="J18" s="18">
        <f>J$4*Assumptions!$C19</f>
        <v>216371.8274</v>
      </c>
      <c r="K18" s="18">
        <f>K$4*Assumptions!$C19</f>
        <v>219628.2234</v>
      </c>
      <c r="L18" s="18">
        <f>L$4*Assumptions!$C19</f>
        <v>222933.6282</v>
      </c>
      <c r="M18" s="18">
        <f>M$4*Assumptions!$C19</f>
        <v>226288.7793</v>
      </c>
    </row>
    <row r="19">
      <c r="A19" s="3" t="s">
        <v>26</v>
      </c>
      <c r="B19" s="18">
        <f>B$4*Assumptions!$C20</f>
        <v>192000</v>
      </c>
      <c r="C19" s="18">
        <f>C$4*Assumptions!$C20</f>
        <v>194889.6</v>
      </c>
      <c r="D19" s="18">
        <f>D$4*Assumptions!$C20</f>
        <v>197822.6885</v>
      </c>
      <c r="E19" s="18">
        <f>E$4*Assumptions!$C20</f>
        <v>200799.9199</v>
      </c>
      <c r="F19" s="18">
        <f>F$4*Assumptions!$C20</f>
        <v>203821.9587</v>
      </c>
      <c r="G19" s="18">
        <f>G$4*Assumptions!$C20</f>
        <v>206889.4792</v>
      </c>
      <c r="H19" s="18">
        <f>H$4*Assumptions!$C20</f>
        <v>210003.1659</v>
      </c>
      <c r="I19" s="18">
        <f>I$4*Assumptions!$C20</f>
        <v>213163.7135</v>
      </c>
      <c r="J19" s="18">
        <f>J$4*Assumptions!$C20</f>
        <v>216371.8274</v>
      </c>
      <c r="K19" s="18">
        <f>K$4*Assumptions!$C20</f>
        <v>219628.2234</v>
      </c>
      <c r="L19" s="18">
        <f>L$4*Assumptions!$C20</f>
        <v>222933.6282</v>
      </c>
      <c r="M19" s="18">
        <f>M$4*Assumptions!$C20</f>
        <v>226288.7793</v>
      </c>
    </row>
    <row r="20">
      <c r="A20" s="3" t="s">
        <v>27</v>
      </c>
      <c r="B20" s="18">
        <f>B$4*Assumptions!$C21</f>
        <v>0</v>
      </c>
      <c r="C20" s="18">
        <f>C$4*Assumptions!$C21</f>
        <v>0</v>
      </c>
      <c r="D20" s="18">
        <f>D$4*Assumptions!$C21</f>
        <v>0</v>
      </c>
      <c r="E20" s="18">
        <f>E$4*Assumptions!$C21</f>
        <v>0</v>
      </c>
      <c r="F20" s="18">
        <f>F$4*Assumptions!$C21</f>
        <v>0</v>
      </c>
      <c r="G20" s="18">
        <f>G$4*Assumptions!$C21</f>
        <v>0</v>
      </c>
      <c r="H20" s="18">
        <f>H$4*Assumptions!$C21</f>
        <v>0</v>
      </c>
      <c r="I20" s="18">
        <f>I$4*Assumptions!$C21</f>
        <v>0</v>
      </c>
      <c r="J20" s="18">
        <f>J$4*Assumptions!$C21</f>
        <v>0</v>
      </c>
      <c r="K20" s="18">
        <f>K$4*Assumptions!$C21</f>
        <v>0</v>
      </c>
      <c r="L20" s="18">
        <f>L$4*Assumptions!$C21</f>
        <v>0</v>
      </c>
      <c r="M20" s="18">
        <f>M$4*Assumptions!$C21</f>
        <v>0</v>
      </c>
    </row>
    <row r="21">
      <c r="A21" s="3" t="s">
        <v>28</v>
      </c>
      <c r="B21" s="18">
        <f>B$4*Assumptions!$C22</f>
        <v>64000</v>
      </c>
      <c r="C21" s="18">
        <f>C$4*Assumptions!$C22</f>
        <v>64963.2</v>
      </c>
      <c r="D21" s="18">
        <f>D$4*Assumptions!$C22</f>
        <v>65940.89616</v>
      </c>
      <c r="E21" s="18">
        <f>E$4*Assumptions!$C22</f>
        <v>66933.30665</v>
      </c>
      <c r="F21" s="18">
        <f>F$4*Assumptions!$C22</f>
        <v>67940.65291</v>
      </c>
      <c r="G21" s="18">
        <f>G$4*Assumptions!$C22</f>
        <v>68963.15974</v>
      </c>
      <c r="H21" s="18">
        <f>H$4*Assumptions!$C22</f>
        <v>70001.05529</v>
      </c>
      <c r="I21" s="18">
        <f>I$4*Assumptions!$C22</f>
        <v>71054.57117</v>
      </c>
      <c r="J21" s="18">
        <f>J$4*Assumptions!$C22</f>
        <v>72123.94247</v>
      </c>
      <c r="K21" s="18">
        <f>K$4*Assumptions!$C22</f>
        <v>73209.40781</v>
      </c>
      <c r="L21" s="18">
        <f>L$4*Assumptions!$C22</f>
        <v>74311.20939</v>
      </c>
      <c r="M21" s="18">
        <f>M$4*Assumptions!$C22</f>
        <v>75429.59309</v>
      </c>
    </row>
    <row r="22">
      <c r="A22" s="3" t="s">
        <v>29</v>
      </c>
      <c r="B22" s="18">
        <f>B$4*Assumptions!$C23</f>
        <v>0</v>
      </c>
      <c r="C22" s="18">
        <f>C$4*Assumptions!$C23</f>
        <v>0</v>
      </c>
      <c r="D22" s="18">
        <f>D$4*Assumptions!$C23</f>
        <v>0</v>
      </c>
      <c r="E22" s="18">
        <f>E$4*Assumptions!$C23</f>
        <v>0</v>
      </c>
      <c r="F22" s="18">
        <f>F$4*Assumptions!$C23</f>
        <v>0</v>
      </c>
      <c r="G22" s="18">
        <f>G$4*Assumptions!$C23</f>
        <v>0</v>
      </c>
      <c r="H22" s="18">
        <f>H$4*Assumptions!$C23</f>
        <v>0</v>
      </c>
      <c r="I22" s="18">
        <f>I$4*Assumptions!$C23</f>
        <v>0</v>
      </c>
      <c r="J22" s="18">
        <f>J$4*Assumptions!$C23</f>
        <v>0</v>
      </c>
      <c r="K22" s="18">
        <f>K$4*Assumptions!$C23</f>
        <v>0</v>
      </c>
      <c r="L22" s="18">
        <f>L$4*Assumptions!$C23</f>
        <v>0</v>
      </c>
      <c r="M22" s="18">
        <f>M$4*Assumptions!$C23</f>
        <v>0</v>
      </c>
    </row>
    <row r="23">
      <c r="A23" s="3" t="s">
        <v>30</v>
      </c>
      <c r="B23" s="18">
        <f>B$4*Assumptions!$C24</f>
        <v>192000</v>
      </c>
      <c r="C23" s="18">
        <f>C$4*Assumptions!$C24</f>
        <v>194889.6</v>
      </c>
      <c r="D23" s="18">
        <f>D$4*Assumptions!$C24</f>
        <v>197822.6885</v>
      </c>
      <c r="E23" s="18">
        <f>E$4*Assumptions!$C24</f>
        <v>200799.9199</v>
      </c>
      <c r="F23" s="18">
        <f>F$4*Assumptions!$C24</f>
        <v>203821.9587</v>
      </c>
      <c r="G23" s="18">
        <f>G$4*Assumptions!$C24</f>
        <v>206889.4792</v>
      </c>
      <c r="H23" s="18">
        <f>H$4*Assumptions!$C24</f>
        <v>210003.1659</v>
      </c>
      <c r="I23" s="18">
        <f>I$4*Assumptions!$C24</f>
        <v>213163.7135</v>
      </c>
      <c r="J23" s="18">
        <f>J$4*Assumptions!$C24</f>
        <v>216371.8274</v>
      </c>
      <c r="K23" s="18">
        <f>K$4*Assumptions!$C24</f>
        <v>219628.2234</v>
      </c>
      <c r="L23" s="18">
        <f>L$4*Assumptions!$C24</f>
        <v>222933.6282</v>
      </c>
      <c r="M23" s="18">
        <f>M$4*Assumptions!$C24</f>
        <v>226288.7793</v>
      </c>
    </row>
    <row r="24">
      <c r="A24" s="3"/>
      <c r="B24" s="3"/>
      <c r="C24" s="3"/>
      <c r="D24" s="3"/>
      <c r="E24" s="3"/>
      <c r="F24" s="3"/>
      <c r="G24" s="3"/>
      <c r="H24" s="3"/>
      <c r="I24" s="3"/>
      <c r="J24" s="3"/>
      <c r="K24" s="3"/>
      <c r="L24" s="3"/>
      <c r="M24" s="3"/>
    </row>
    <row r="25">
      <c r="A25" s="22" t="s">
        <v>16</v>
      </c>
      <c r="B25" s="3"/>
      <c r="C25" s="3"/>
      <c r="D25" s="3"/>
      <c r="E25" s="3"/>
      <c r="F25" s="3"/>
      <c r="G25" s="3"/>
      <c r="H25" s="3"/>
      <c r="I25" s="3"/>
      <c r="J25" s="3"/>
      <c r="K25" s="3"/>
      <c r="L25" s="3"/>
      <c r="M25" s="3"/>
    </row>
    <row r="26">
      <c r="A26" s="3" t="s">
        <v>25</v>
      </c>
      <c r="B26" s="18">
        <f>B$5*Assumptions!$D19</f>
        <v>126000</v>
      </c>
      <c r="C26" s="18">
        <f>C$5*Assumptions!$D19</f>
        <v>129168.9</v>
      </c>
      <c r="D26" s="18">
        <f>D$5*Assumptions!$D19</f>
        <v>132417.4978</v>
      </c>
      <c r="E26" s="18">
        <f>E$5*Assumptions!$D19</f>
        <v>135747.7979</v>
      </c>
      <c r="F26" s="18">
        <f>F$5*Assumptions!$D19</f>
        <v>139161.855</v>
      </c>
      <c r="G26" s="18">
        <f>G$5*Assumptions!$D19</f>
        <v>142661.7757</v>
      </c>
      <c r="H26" s="18">
        <f>H$5*Assumptions!$D19</f>
        <v>146249.7193</v>
      </c>
      <c r="I26" s="18">
        <f>I$5*Assumptions!$D19</f>
        <v>149927.8998</v>
      </c>
      <c r="J26" s="18">
        <f>J$5*Assumptions!$D19</f>
        <v>153698.5865</v>
      </c>
      <c r="K26" s="18">
        <f>K$5*Assumptions!$D19</f>
        <v>157564.1059</v>
      </c>
      <c r="L26" s="18">
        <f>L$5*Assumptions!$D19</f>
        <v>161526.8432</v>
      </c>
      <c r="M26" s="18">
        <f>M$5*Assumptions!$D19</f>
        <v>165589.2433</v>
      </c>
    </row>
    <row r="27">
      <c r="A27" s="3" t="s">
        <v>26</v>
      </c>
      <c r="B27" s="18">
        <f>B$5*Assumptions!$D20</f>
        <v>63000</v>
      </c>
      <c r="C27" s="18">
        <f>C$5*Assumptions!$D20</f>
        <v>64584.45</v>
      </c>
      <c r="D27" s="18">
        <f>D$5*Assumptions!$D20</f>
        <v>66208.74892</v>
      </c>
      <c r="E27" s="18">
        <f>E$5*Assumptions!$D20</f>
        <v>67873.89895</v>
      </c>
      <c r="F27" s="18">
        <f>F$5*Assumptions!$D20</f>
        <v>69580.92751</v>
      </c>
      <c r="G27" s="18">
        <f>G$5*Assumptions!$D20</f>
        <v>71330.88784</v>
      </c>
      <c r="H27" s="18">
        <f>H$5*Assumptions!$D20</f>
        <v>73124.85967</v>
      </c>
      <c r="I27" s="18">
        <f>I$5*Assumptions!$D20</f>
        <v>74963.94989</v>
      </c>
      <c r="J27" s="18">
        <f>J$5*Assumptions!$D20</f>
        <v>76849.29323</v>
      </c>
      <c r="K27" s="18">
        <f>K$5*Assumptions!$D20</f>
        <v>78782.05295</v>
      </c>
      <c r="L27" s="18">
        <f>L$5*Assumptions!$D20</f>
        <v>80763.42158</v>
      </c>
      <c r="M27" s="18">
        <f>M$5*Assumptions!$D20</f>
        <v>82794.62164</v>
      </c>
    </row>
    <row r="28">
      <c r="A28" s="3" t="s">
        <v>27</v>
      </c>
      <c r="B28" s="18">
        <f>B$5*Assumptions!$D21</f>
        <v>21000</v>
      </c>
      <c r="C28" s="18">
        <f>C$5*Assumptions!$D21</f>
        <v>21528.15</v>
      </c>
      <c r="D28" s="18">
        <f>D$5*Assumptions!$D21</f>
        <v>22069.58297</v>
      </c>
      <c r="E28" s="18">
        <f>E$5*Assumptions!$D21</f>
        <v>22624.63298</v>
      </c>
      <c r="F28" s="18">
        <f>F$5*Assumptions!$D21</f>
        <v>23193.6425</v>
      </c>
      <c r="G28" s="18">
        <f>G$5*Assumptions!$D21</f>
        <v>23776.96261</v>
      </c>
      <c r="H28" s="18">
        <f>H$5*Assumptions!$D21</f>
        <v>24374.95322</v>
      </c>
      <c r="I28" s="18">
        <f>I$5*Assumptions!$D21</f>
        <v>24987.9833</v>
      </c>
      <c r="J28" s="18">
        <f>J$5*Assumptions!$D21</f>
        <v>25616.43108</v>
      </c>
      <c r="K28" s="18">
        <f>K$5*Assumptions!$D21</f>
        <v>26260.68432</v>
      </c>
      <c r="L28" s="18">
        <f>L$5*Assumptions!$D21</f>
        <v>26921.14053</v>
      </c>
      <c r="M28" s="18">
        <f>M$5*Assumptions!$D21</f>
        <v>27598.20721</v>
      </c>
    </row>
    <row r="29">
      <c r="A29" s="3" t="s">
        <v>28</v>
      </c>
      <c r="B29" s="18">
        <f>B$5*Assumptions!$D22</f>
        <v>42000</v>
      </c>
      <c r="C29" s="18">
        <f>C$5*Assumptions!$D22</f>
        <v>43056.3</v>
      </c>
      <c r="D29" s="18">
        <f>D$5*Assumptions!$D22</f>
        <v>44139.16595</v>
      </c>
      <c r="E29" s="18">
        <f>E$5*Assumptions!$D22</f>
        <v>45249.26597</v>
      </c>
      <c r="F29" s="18">
        <f>F$5*Assumptions!$D22</f>
        <v>46387.28501</v>
      </c>
      <c r="G29" s="18">
        <f>G$5*Assumptions!$D22</f>
        <v>47553.92523</v>
      </c>
      <c r="H29" s="18">
        <f>H$5*Assumptions!$D22</f>
        <v>48749.90644</v>
      </c>
      <c r="I29" s="18">
        <f>I$5*Assumptions!$D22</f>
        <v>49975.96659</v>
      </c>
      <c r="J29" s="18">
        <f>J$5*Assumptions!$D22</f>
        <v>51232.86215</v>
      </c>
      <c r="K29" s="18">
        <f>K$5*Assumptions!$D22</f>
        <v>52521.36863</v>
      </c>
      <c r="L29" s="18">
        <f>L$5*Assumptions!$D22</f>
        <v>53842.28106</v>
      </c>
      <c r="M29" s="18">
        <f>M$5*Assumptions!$D22</f>
        <v>55196.41442</v>
      </c>
    </row>
    <row r="30">
      <c r="A30" s="3" t="s">
        <v>29</v>
      </c>
      <c r="B30" s="18">
        <f>B$5*Assumptions!$D23</f>
        <v>21000</v>
      </c>
      <c r="C30" s="18">
        <f>C$5*Assumptions!$D23</f>
        <v>21528.15</v>
      </c>
      <c r="D30" s="18">
        <f>D$5*Assumptions!$D23</f>
        <v>22069.58297</v>
      </c>
      <c r="E30" s="18">
        <f>E$5*Assumptions!$D23</f>
        <v>22624.63298</v>
      </c>
      <c r="F30" s="18">
        <f>F$5*Assumptions!$D23</f>
        <v>23193.6425</v>
      </c>
      <c r="G30" s="18">
        <f>G$5*Assumptions!$D23</f>
        <v>23776.96261</v>
      </c>
      <c r="H30" s="18">
        <f>H$5*Assumptions!$D23</f>
        <v>24374.95322</v>
      </c>
      <c r="I30" s="18">
        <f>I$5*Assumptions!$D23</f>
        <v>24987.9833</v>
      </c>
      <c r="J30" s="18">
        <f>J$5*Assumptions!$D23</f>
        <v>25616.43108</v>
      </c>
      <c r="K30" s="18">
        <f>K$5*Assumptions!$D23</f>
        <v>26260.68432</v>
      </c>
      <c r="L30" s="18">
        <f>L$5*Assumptions!$D23</f>
        <v>26921.14053</v>
      </c>
      <c r="M30" s="18">
        <f>M$5*Assumptions!$D23</f>
        <v>27598.20721</v>
      </c>
    </row>
    <row r="31">
      <c r="A31" s="3" t="s">
        <v>30</v>
      </c>
      <c r="B31" s="18">
        <f>B$5*Assumptions!$D24</f>
        <v>147000</v>
      </c>
      <c r="C31" s="18">
        <f>C$5*Assumptions!$D24</f>
        <v>150697.05</v>
      </c>
      <c r="D31" s="18">
        <f>D$5*Assumptions!$D24</f>
        <v>154487.0808</v>
      </c>
      <c r="E31" s="18">
        <f>E$5*Assumptions!$D24</f>
        <v>158372.4309</v>
      </c>
      <c r="F31" s="18">
        <f>F$5*Assumptions!$D24</f>
        <v>162355.4975</v>
      </c>
      <c r="G31" s="18">
        <f>G$5*Assumptions!$D24</f>
        <v>166438.7383</v>
      </c>
      <c r="H31" s="18">
        <f>H$5*Assumptions!$D24</f>
        <v>170624.6726</v>
      </c>
      <c r="I31" s="18">
        <f>I$5*Assumptions!$D24</f>
        <v>174915.8831</v>
      </c>
      <c r="J31" s="18">
        <f>J$5*Assumptions!$D24</f>
        <v>179315.0175</v>
      </c>
      <c r="K31" s="18">
        <f>K$5*Assumptions!$D24</f>
        <v>183824.7902</v>
      </c>
      <c r="L31" s="18">
        <f>L$5*Assumptions!$D24</f>
        <v>188447.9837</v>
      </c>
      <c r="M31" s="18">
        <f>M$5*Assumptions!$D24</f>
        <v>193187.4505</v>
      </c>
    </row>
    <row r="32">
      <c r="A32" s="3"/>
      <c r="B32" s="3"/>
      <c r="C32" s="3"/>
      <c r="D32" s="3"/>
      <c r="E32" s="3"/>
      <c r="F32" s="3"/>
      <c r="G32" s="3"/>
      <c r="H32" s="3"/>
      <c r="I32" s="3"/>
      <c r="J32" s="3"/>
      <c r="K32" s="3"/>
      <c r="L32" s="3"/>
      <c r="M32" s="3"/>
    </row>
    <row r="33">
      <c r="A33" s="23" t="s">
        <v>53</v>
      </c>
      <c r="B33" s="3"/>
      <c r="C33" s="3"/>
      <c r="D33" s="3"/>
      <c r="E33" s="3"/>
      <c r="F33" s="3"/>
      <c r="G33" s="3"/>
      <c r="H33" s="3"/>
      <c r="I33" s="3"/>
      <c r="J33" s="3"/>
      <c r="K33" s="3"/>
      <c r="L33" s="3"/>
      <c r="M33" s="3"/>
    </row>
    <row r="34">
      <c r="A34" s="22" t="s">
        <v>14</v>
      </c>
      <c r="B34" s="3"/>
      <c r="C34" s="3"/>
      <c r="D34" s="3"/>
      <c r="E34" s="3"/>
      <c r="F34" s="3"/>
      <c r="G34" s="3"/>
      <c r="H34" s="3"/>
      <c r="I34" s="3"/>
      <c r="J34" s="3"/>
      <c r="K34" s="3"/>
      <c r="L34" s="3"/>
      <c r="M34" s="3"/>
    </row>
    <row r="35">
      <c r="A35" s="3" t="s">
        <v>25</v>
      </c>
      <c r="B35" s="18">
        <f>B10*(1-Assumptions!$B27)</f>
        <v>373500</v>
      </c>
      <c r="C35" s="18">
        <f>C10*(1-Assumptions!$B27)</f>
        <v>381007.35</v>
      </c>
      <c r="D35" s="18">
        <f>D10*(1-Assumptions!$B27)</f>
        <v>388665.5977</v>
      </c>
      <c r="E35" s="18">
        <f>E10*(1-Assumptions!$B27)</f>
        <v>396477.7762</v>
      </c>
      <c r="F35" s="18">
        <f>F10*(1-Assumptions!$B27)</f>
        <v>404446.9796</v>
      </c>
      <c r="G35" s="18">
        <f>G10*(1-Assumptions!$B27)</f>
        <v>412576.3638</v>
      </c>
      <c r="H35" s="18">
        <f>H10*(1-Assumptions!$B27)</f>
        <v>420869.1488</v>
      </c>
      <c r="I35" s="18">
        <f>I10*(1-Assumptions!$B27)</f>
        <v>429328.6186</v>
      </c>
      <c r="J35" s="18">
        <f>J10*(1-Assumptions!$B27)</f>
        <v>437958.1239</v>
      </c>
      <c r="K35" s="18">
        <f>K10*(1-Assumptions!$B27)</f>
        <v>446761.0822</v>
      </c>
      <c r="L35" s="18">
        <f>L10*(1-Assumptions!$B27)</f>
        <v>455740.9799</v>
      </c>
      <c r="M35" s="18">
        <f>M10*(1-Assumptions!$B27)</f>
        <v>464901.3736</v>
      </c>
    </row>
    <row r="36">
      <c r="A36" s="3" t="s">
        <v>26</v>
      </c>
      <c r="B36" s="18">
        <f>B11*(1-Assumptions!$B28)</f>
        <v>193500</v>
      </c>
      <c r="C36" s="18">
        <f>C11*(1-Assumptions!$B28)</f>
        <v>197389.35</v>
      </c>
      <c r="D36" s="18">
        <f>D11*(1-Assumptions!$B28)</f>
        <v>201356.8759</v>
      </c>
      <c r="E36" s="18">
        <f>E11*(1-Assumptions!$B28)</f>
        <v>205404.1491</v>
      </c>
      <c r="F36" s="18">
        <f>F11*(1-Assumptions!$B28)</f>
        <v>209532.7725</v>
      </c>
      <c r="G36" s="18">
        <f>G11*(1-Assumptions!$B28)</f>
        <v>213744.3813</v>
      </c>
      <c r="H36" s="18">
        <f>H11*(1-Assumptions!$B28)</f>
        <v>218040.6433</v>
      </c>
      <c r="I36" s="18">
        <f>I11*(1-Assumptions!$B28)</f>
        <v>222423.2603</v>
      </c>
      <c r="J36" s="18">
        <f>J11*(1-Assumptions!$B28)</f>
        <v>226893.9678</v>
      </c>
      <c r="K36" s="18">
        <f>K11*(1-Assumptions!$B28)</f>
        <v>231454.5365</v>
      </c>
      <c r="L36" s="18">
        <f>L11*(1-Assumptions!$B28)</f>
        <v>236106.7727</v>
      </c>
      <c r="M36" s="18">
        <f>M11*(1-Assumptions!$B28)</f>
        <v>240852.5189</v>
      </c>
    </row>
    <row r="37">
      <c r="A37" s="3" t="s">
        <v>27</v>
      </c>
      <c r="B37" s="18">
        <f>B12*(1-Assumptions!$B29)</f>
        <v>132000</v>
      </c>
      <c r="C37" s="18">
        <f>C12*(1-Assumptions!$B29)</f>
        <v>134653.2</v>
      </c>
      <c r="D37" s="18">
        <f>D12*(1-Assumptions!$B29)</f>
        <v>137359.7293</v>
      </c>
      <c r="E37" s="18">
        <f>E12*(1-Assumptions!$B29)</f>
        <v>140120.6599</v>
      </c>
      <c r="F37" s="18">
        <f>F12*(1-Assumptions!$B29)</f>
        <v>142937.0851</v>
      </c>
      <c r="G37" s="18">
        <f>G12*(1-Assumptions!$B29)</f>
        <v>145810.1206</v>
      </c>
      <c r="H37" s="18">
        <f>H12*(1-Assumptions!$B29)</f>
        <v>148740.904</v>
      </c>
      <c r="I37" s="18">
        <f>I12*(1-Assumptions!$B29)</f>
        <v>151730.5961</v>
      </c>
      <c r="J37" s="18">
        <f>J12*(1-Assumptions!$B29)</f>
        <v>154780.3811</v>
      </c>
      <c r="K37" s="18">
        <f>K12*(1-Assumptions!$B29)</f>
        <v>157891.4668</v>
      </c>
      <c r="L37" s="18">
        <f>L12*(1-Assumptions!$B29)</f>
        <v>161065.0853</v>
      </c>
      <c r="M37" s="18">
        <f>M12*(1-Assumptions!$B29)</f>
        <v>164302.4935</v>
      </c>
    </row>
    <row r="38">
      <c r="A38" s="3" t="s">
        <v>28</v>
      </c>
      <c r="B38" s="18">
        <f>B13*(1-Assumptions!$B30)</f>
        <v>198000</v>
      </c>
      <c r="C38" s="18">
        <f>C13*(1-Assumptions!$B30)</f>
        <v>201979.8</v>
      </c>
      <c r="D38" s="18">
        <f>D13*(1-Assumptions!$B30)</f>
        <v>206039.594</v>
      </c>
      <c r="E38" s="18">
        <f>E13*(1-Assumptions!$B30)</f>
        <v>210180.9898</v>
      </c>
      <c r="F38" s="18">
        <f>F13*(1-Assumptions!$B30)</f>
        <v>214405.6277</v>
      </c>
      <c r="G38" s="18">
        <f>G13*(1-Assumptions!$B30)</f>
        <v>218715.1808</v>
      </c>
      <c r="H38" s="18">
        <f>H13*(1-Assumptions!$B30)</f>
        <v>223111.356</v>
      </c>
      <c r="I38" s="18">
        <f>I13*(1-Assumptions!$B30)</f>
        <v>227595.8942</v>
      </c>
      <c r="J38" s="18">
        <f>J13*(1-Assumptions!$B30)</f>
        <v>232170.5717</v>
      </c>
      <c r="K38" s="18">
        <f>K13*(1-Assumptions!$B30)</f>
        <v>236837.2002</v>
      </c>
      <c r="L38" s="18">
        <f>L13*(1-Assumptions!$B30)</f>
        <v>241597.6279</v>
      </c>
      <c r="M38" s="18">
        <f>M13*(1-Assumptions!$B30)</f>
        <v>246453.7402</v>
      </c>
    </row>
    <row r="39">
      <c r="A39" s="3" t="s">
        <v>29</v>
      </c>
      <c r="B39" s="18">
        <f>B14*(1-Assumptions!$B31)</f>
        <v>202500</v>
      </c>
      <c r="C39" s="18">
        <f>C14*(1-Assumptions!$B31)</f>
        <v>206570.25</v>
      </c>
      <c r="D39" s="18">
        <f>D14*(1-Assumptions!$B31)</f>
        <v>210722.312</v>
      </c>
      <c r="E39" s="18">
        <f>E14*(1-Assumptions!$B31)</f>
        <v>214957.8305</v>
      </c>
      <c r="F39" s="18">
        <f>F14*(1-Assumptions!$B31)</f>
        <v>219278.4829</v>
      </c>
      <c r="G39" s="18">
        <f>G14*(1-Assumptions!$B31)</f>
        <v>223685.9804</v>
      </c>
      <c r="H39" s="18">
        <f>H14*(1-Assumptions!$B31)</f>
        <v>228182.0686</v>
      </c>
      <c r="I39" s="18">
        <f>I14*(1-Assumptions!$B31)</f>
        <v>232768.5282</v>
      </c>
      <c r="J39" s="18">
        <f>J14*(1-Assumptions!$B31)</f>
        <v>237447.1756</v>
      </c>
      <c r="K39" s="18">
        <f>K14*(1-Assumptions!$B31)</f>
        <v>242219.8638</v>
      </c>
      <c r="L39" s="18">
        <f>L14*(1-Assumptions!$B31)</f>
        <v>247088.4831</v>
      </c>
      <c r="M39" s="18">
        <f>M14*(1-Assumptions!$B31)</f>
        <v>252054.9616</v>
      </c>
    </row>
    <row r="40">
      <c r="A40" s="3" t="s">
        <v>30</v>
      </c>
      <c r="B40" s="18">
        <f>B15*(1-Assumptions!$B32)</f>
        <v>191250</v>
      </c>
      <c r="C40" s="18">
        <f>C15*(1-Assumptions!$B32)</f>
        <v>195094.125</v>
      </c>
      <c r="D40" s="18">
        <f>D15*(1-Assumptions!$B32)</f>
        <v>199015.5169</v>
      </c>
      <c r="E40" s="18">
        <f>E15*(1-Assumptions!$B32)</f>
        <v>203015.7288</v>
      </c>
      <c r="F40" s="18">
        <f>F15*(1-Assumptions!$B32)</f>
        <v>207096.345</v>
      </c>
      <c r="G40" s="18">
        <f>G15*(1-Assumptions!$B32)</f>
        <v>211258.9815</v>
      </c>
      <c r="H40" s="18">
        <f>H15*(1-Assumptions!$B32)</f>
        <v>215505.287</v>
      </c>
      <c r="I40" s="18">
        <f>I15*(1-Assumptions!$B32)</f>
        <v>219836.9433</v>
      </c>
      <c r="J40" s="18">
        <f>J15*(1-Assumptions!$B32)</f>
        <v>224255.6658</v>
      </c>
      <c r="K40" s="18">
        <f>K15*(1-Assumptions!$B32)</f>
        <v>228763.2047</v>
      </c>
      <c r="L40" s="18">
        <f>L15*(1-Assumptions!$B32)</f>
        <v>233361.3451</v>
      </c>
      <c r="M40" s="18">
        <f>M15*(1-Assumptions!$B32)</f>
        <v>238051.9082</v>
      </c>
    </row>
    <row r="41">
      <c r="A41" s="22" t="s">
        <v>54</v>
      </c>
      <c r="B41" s="18">
        <f t="shared" ref="B41:M41" si="2">SUM(B35:B40)</f>
        <v>1290750</v>
      </c>
      <c r="C41" s="18">
        <f t="shared" si="2"/>
        <v>1316694.075</v>
      </c>
      <c r="D41" s="18">
        <f t="shared" si="2"/>
        <v>1343159.626</v>
      </c>
      <c r="E41" s="18">
        <f t="shared" si="2"/>
        <v>1370157.134</v>
      </c>
      <c r="F41" s="18">
        <f t="shared" si="2"/>
        <v>1397697.293</v>
      </c>
      <c r="G41" s="18">
        <f t="shared" si="2"/>
        <v>1425791.008</v>
      </c>
      <c r="H41" s="18">
        <f t="shared" si="2"/>
        <v>1454449.408</v>
      </c>
      <c r="I41" s="18">
        <f t="shared" si="2"/>
        <v>1483683.841</v>
      </c>
      <c r="J41" s="18">
        <f t="shared" si="2"/>
        <v>1513505.886</v>
      </c>
      <c r="K41" s="18">
        <f t="shared" si="2"/>
        <v>1543927.354</v>
      </c>
      <c r="L41" s="18">
        <f t="shared" si="2"/>
        <v>1574960.294</v>
      </c>
      <c r="M41" s="18">
        <f t="shared" si="2"/>
        <v>1606616.996</v>
      </c>
    </row>
    <row r="42">
      <c r="A42" s="3"/>
      <c r="B42" s="3"/>
      <c r="C42" s="3"/>
      <c r="D42" s="3"/>
      <c r="E42" s="3"/>
      <c r="F42" s="3"/>
      <c r="G42" s="3"/>
      <c r="H42" s="3"/>
      <c r="I42" s="3"/>
      <c r="J42" s="3"/>
      <c r="K42" s="3"/>
      <c r="L42" s="3"/>
      <c r="M42" s="3"/>
    </row>
    <row r="43">
      <c r="A43" s="22" t="s">
        <v>15</v>
      </c>
      <c r="B43" s="3"/>
      <c r="C43" s="3"/>
      <c r="D43" s="3"/>
      <c r="E43" s="3"/>
      <c r="F43" s="3"/>
      <c r="G43" s="3"/>
      <c r="H43" s="3"/>
      <c r="I43" s="3"/>
      <c r="J43" s="3"/>
      <c r="K43" s="3"/>
      <c r="L43" s="3"/>
      <c r="M43" s="3"/>
    </row>
    <row r="44">
      <c r="A44" s="3" t="s">
        <v>25</v>
      </c>
      <c r="B44" s="18">
        <f>B18*(1-Assumptions!$C27)</f>
        <v>159360</v>
      </c>
      <c r="C44" s="18">
        <f>C18*(1-Assumptions!$C27)</f>
        <v>161758.368</v>
      </c>
      <c r="D44" s="18">
        <f>D18*(1-Assumptions!$C27)</f>
        <v>164192.8314</v>
      </c>
      <c r="E44" s="18">
        <f>E18*(1-Assumptions!$C27)</f>
        <v>166663.9336</v>
      </c>
      <c r="F44" s="18">
        <f>F18*(1-Assumptions!$C27)</f>
        <v>169172.2258</v>
      </c>
      <c r="G44" s="18">
        <f>G18*(1-Assumptions!$C27)</f>
        <v>171718.2677</v>
      </c>
      <c r="H44" s="18">
        <f>H18*(1-Assumptions!$C27)</f>
        <v>174302.6277</v>
      </c>
      <c r="I44" s="18">
        <f>I18*(1-Assumptions!$C27)</f>
        <v>176925.8822</v>
      </c>
      <c r="J44" s="18">
        <f>J18*(1-Assumptions!$C27)</f>
        <v>179588.6168</v>
      </c>
      <c r="K44" s="18">
        <f>K18*(1-Assumptions!$C27)</f>
        <v>182291.4254</v>
      </c>
      <c r="L44" s="18">
        <f>L18*(1-Assumptions!$C27)</f>
        <v>185034.9114</v>
      </c>
      <c r="M44" s="18">
        <f>M18*(1-Assumptions!$C27)</f>
        <v>187819.6868</v>
      </c>
    </row>
    <row r="45">
      <c r="A45" s="3" t="s">
        <v>26</v>
      </c>
      <c r="B45" s="18">
        <f>B19*(1-Assumptions!$C28)</f>
        <v>165120</v>
      </c>
      <c r="C45" s="18">
        <f>C19*(1-Assumptions!$C28)</f>
        <v>167605.056</v>
      </c>
      <c r="D45" s="18">
        <f>D19*(1-Assumptions!$C28)</f>
        <v>170127.5121</v>
      </c>
      <c r="E45" s="18">
        <f>E19*(1-Assumptions!$C28)</f>
        <v>172687.9311</v>
      </c>
      <c r="F45" s="18">
        <f>F19*(1-Assumptions!$C28)</f>
        <v>175286.8845</v>
      </c>
      <c r="G45" s="18">
        <f>G19*(1-Assumptions!$C28)</f>
        <v>177924.9521</v>
      </c>
      <c r="H45" s="18">
        <f>H19*(1-Assumptions!$C28)</f>
        <v>180602.7227</v>
      </c>
      <c r="I45" s="18">
        <f>I19*(1-Assumptions!$C28)</f>
        <v>183320.7936</v>
      </c>
      <c r="J45" s="18">
        <f>J19*(1-Assumptions!$C28)</f>
        <v>186079.7716</v>
      </c>
      <c r="K45" s="18">
        <f>K19*(1-Assumptions!$C28)</f>
        <v>188880.2721</v>
      </c>
      <c r="L45" s="18">
        <f>L19*(1-Assumptions!$C28)</f>
        <v>191722.9202</v>
      </c>
      <c r="M45" s="18">
        <f>M19*(1-Assumptions!$C28)</f>
        <v>194608.3502</v>
      </c>
    </row>
    <row r="46">
      <c r="A46" s="3" t="s">
        <v>27</v>
      </c>
      <c r="B46" s="18">
        <f>B20*(1-Assumptions!$C29)</f>
        <v>0</v>
      </c>
      <c r="C46" s="18">
        <f>C20*(1-Assumptions!$C29)</f>
        <v>0</v>
      </c>
      <c r="D46" s="18">
        <f>D20*(1-Assumptions!$C29)</f>
        <v>0</v>
      </c>
      <c r="E46" s="18">
        <f>E20*(1-Assumptions!$C29)</f>
        <v>0</v>
      </c>
      <c r="F46" s="18">
        <f>F20*(1-Assumptions!$C29)</f>
        <v>0</v>
      </c>
      <c r="G46" s="18">
        <f>G20*(1-Assumptions!$C29)</f>
        <v>0</v>
      </c>
      <c r="H46" s="18">
        <f>H20*(1-Assumptions!$C29)</f>
        <v>0</v>
      </c>
      <c r="I46" s="18">
        <f>I20*(1-Assumptions!$C29)</f>
        <v>0</v>
      </c>
      <c r="J46" s="18">
        <f>J20*(1-Assumptions!$C29)</f>
        <v>0</v>
      </c>
      <c r="K46" s="18">
        <f>K20*(1-Assumptions!$C29)</f>
        <v>0</v>
      </c>
      <c r="L46" s="18">
        <f>L20*(1-Assumptions!$C29)</f>
        <v>0</v>
      </c>
      <c r="M46" s="18">
        <f>M20*(1-Assumptions!$C29)</f>
        <v>0</v>
      </c>
    </row>
    <row r="47">
      <c r="A47" s="3" t="s">
        <v>28</v>
      </c>
      <c r="B47" s="18">
        <f>B21*(1-Assumptions!$C30)</f>
        <v>55680</v>
      </c>
      <c r="C47" s="18">
        <f>C21*(1-Assumptions!$C30)</f>
        <v>56517.984</v>
      </c>
      <c r="D47" s="18">
        <f>D21*(1-Assumptions!$C30)</f>
        <v>57368.57966</v>
      </c>
      <c r="E47" s="18">
        <f>E21*(1-Assumptions!$C30)</f>
        <v>58231.97678</v>
      </c>
      <c r="F47" s="18">
        <f>F21*(1-Assumptions!$C30)</f>
        <v>59108.36803</v>
      </c>
      <c r="G47" s="18">
        <f>G21*(1-Assumptions!$C30)</f>
        <v>59997.94897</v>
      </c>
      <c r="H47" s="18">
        <f>H21*(1-Assumptions!$C30)</f>
        <v>60900.9181</v>
      </c>
      <c r="I47" s="18">
        <f>I21*(1-Assumptions!$C30)</f>
        <v>61817.47692</v>
      </c>
      <c r="J47" s="18">
        <f>J21*(1-Assumptions!$C30)</f>
        <v>62747.82995</v>
      </c>
      <c r="K47" s="18">
        <f>K21*(1-Assumptions!$C30)</f>
        <v>63692.18479</v>
      </c>
      <c r="L47" s="18">
        <f>L21*(1-Assumptions!$C30)</f>
        <v>64650.75217</v>
      </c>
      <c r="M47" s="18">
        <f>M21*(1-Assumptions!$C30)</f>
        <v>65623.74599</v>
      </c>
    </row>
    <row r="48">
      <c r="A48" s="3" t="s">
        <v>29</v>
      </c>
      <c r="B48" s="18">
        <f>B22*(1-Assumptions!$C31)</f>
        <v>0</v>
      </c>
      <c r="C48" s="18">
        <f>C22*(1-Assumptions!$C31)</f>
        <v>0</v>
      </c>
      <c r="D48" s="18">
        <f>D22*(1-Assumptions!$C31)</f>
        <v>0</v>
      </c>
      <c r="E48" s="18">
        <f>E22*(1-Assumptions!$C31)</f>
        <v>0</v>
      </c>
      <c r="F48" s="18">
        <f>F22*(1-Assumptions!$C31)</f>
        <v>0</v>
      </c>
      <c r="G48" s="18">
        <f>G22*(1-Assumptions!$C31)</f>
        <v>0</v>
      </c>
      <c r="H48" s="18">
        <f>H22*(1-Assumptions!$C31)</f>
        <v>0</v>
      </c>
      <c r="I48" s="18">
        <f>I22*(1-Assumptions!$C31)</f>
        <v>0</v>
      </c>
      <c r="J48" s="18">
        <f>J22*(1-Assumptions!$C31)</f>
        <v>0</v>
      </c>
      <c r="K48" s="18">
        <f>K22*(1-Assumptions!$C31)</f>
        <v>0</v>
      </c>
      <c r="L48" s="18">
        <f>L22*(1-Assumptions!$C31)</f>
        <v>0</v>
      </c>
      <c r="M48" s="18">
        <f>M22*(1-Assumptions!$C31)</f>
        <v>0</v>
      </c>
    </row>
    <row r="49">
      <c r="A49" s="3" t="s">
        <v>30</v>
      </c>
      <c r="B49" s="18">
        <f>B23*(1-Assumptions!$C32)</f>
        <v>163200</v>
      </c>
      <c r="C49" s="18">
        <f>C23*(1-Assumptions!$C32)</f>
        <v>165656.16</v>
      </c>
      <c r="D49" s="18">
        <f>D23*(1-Assumptions!$C32)</f>
        <v>168149.2852</v>
      </c>
      <c r="E49" s="18">
        <f>E23*(1-Assumptions!$C32)</f>
        <v>170679.932</v>
      </c>
      <c r="F49" s="18">
        <f>F23*(1-Assumptions!$C32)</f>
        <v>173248.6649</v>
      </c>
      <c r="G49" s="18">
        <f>G23*(1-Assumptions!$C32)</f>
        <v>175856.0573</v>
      </c>
      <c r="H49" s="18">
        <f>H23*(1-Assumptions!$C32)</f>
        <v>178502.691</v>
      </c>
      <c r="I49" s="18">
        <f>I23*(1-Assumptions!$C32)</f>
        <v>181189.1565</v>
      </c>
      <c r="J49" s="18">
        <f>J23*(1-Assumptions!$C32)</f>
        <v>183916.0533</v>
      </c>
      <c r="K49" s="18">
        <f>K23*(1-Assumptions!$C32)</f>
        <v>186683.9899</v>
      </c>
      <c r="L49" s="18">
        <f>L23*(1-Assumptions!$C32)</f>
        <v>189493.584</v>
      </c>
      <c r="M49" s="18">
        <f>M23*(1-Assumptions!$C32)</f>
        <v>192345.4624</v>
      </c>
    </row>
    <row r="50">
      <c r="A50" s="22" t="s">
        <v>55</v>
      </c>
      <c r="B50" s="18">
        <f t="shared" ref="B50:M50" si="3">SUM(B44:B49)</f>
        <v>543360</v>
      </c>
      <c r="C50" s="18">
        <f t="shared" si="3"/>
        <v>551537.568</v>
      </c>
      <c r="D50" s="18">
        <f t="shared" si="3"/>
        <v>559838.2084</v>
      </c>
      <c r="E50" s="18">
        <f t="shared" si="3"/>
        <v>568263.7734</v>
      </c>
      <c r="F50" s="18">
        <f t="shared" si="3"/>
        <v>576816.1432</v>
      </c>
      <c r="G50" s="18">
        <f t="shared" si="3"/>
        <v>585497.2262</v>
      </c>
      <c r="H50" s="18">
        <f t="shared" si="3"/>
        <v>594308.9594</v>
      </c>
      <c r="I50" s="18">
        <f t="shared" si="3"/>
        <v>603253.3093</v>
      </c>
      <c r="J50" s="18">
        <f t="shared" si="3"/>
        <v>612332.2716</v>
      </c>
      <c r="K50" s="18">
        <f t="shared" si="3"/>
        <v>621547.8723</v>
      </c>
      <c r="L50" s="18">
        <f t="shared" si="3"/>
        <v>630902.1677</v>
      </c>
      <c r="M50" s="18">
        <f t="shared" si="3"/>
        <v>640397.2454</v>
      </c>
    </row>
    <row r="51">
      <c r="A51" s="3"/>
      <c r="B51" s="3"/>
      <c r="C51" s="3"/>
      <c r="D51" s="3"/>
      <c r="E51" s="3"/>
      <c r="F51" s="3"/>
      <c r="G51" s="3"/>
      <c r="H51" s="3"/>
      <c r="I51" s="3"/>
      <c r="J51" s="3"/>
      <c r="K51" s="3"/>
      <c r="L51" s="3"/>
      <c r="M51" s="3"/>
    </row>
    <row r="52">
      <c r="A52" s="22" t="s">
        <v>16</v>
      </c>
      <c r="B52" s="3"/>
      <c r="C52" s="3"/>
      <c r="D52" s="3"/>
      <c r="E52" s="3"/>
      <c r="F52" s="3"/>
      <c r="G52" s="3"/>
      <c r="H52" s="3"/>
      <c r="I52" s="3"/>
      <c r="J52" s="3"/>
      <c r="K52" s="3"/>
      <c r="L52" s="3"/>
      <c r="M52" s="3"/>
    </row>
    <row r="53">
      <c r="A53" s="3" t="s">
        <v>25</v>
      </c>
      <c r="B53" s="18">
        <f>B26*(1-Assumptions!$D27)</f>
        <v>104580</v>
      </c>
      <c r="C53" s="18">
        <f>C26*(1-Assumptions!$D27)</f>
        <v>107210.187</v>
      </c>
      <c r="D53" s="18">
        <f>D26*(1-Assumptions!$D27)</f>
        <v>109906.5232</v>
      </c>
      <c r="E53" s="18">
        <f>E26*(1-Assumptions!$D27)</f>
        <v>112670.6723</v>
      </c>
      <c r="F53" s="18">
        <f>F26*(1-Assumptions!$D27)</f>
        <v>115504.3397</v>
      </c>
      <c r="G53" s="18">
        <f>G26*(1-Assumptions!$D27)</f>
        <v>118409.2738</v>
      </c>
      <c r="H53" s="18">
        <f>H26*(1-Assumptions!$D27)</f>
        <v>121387.267</v>
      </c>
      <c r="I53" s="18">
        <f>I26*(1-Assumptions!$D27)</f>
        <v>124440.1568</v>
      </c>
      <c r="J53" s="18">
        <f>J26*(1-Assumptions!$D27)</f>
        <v>127569.8268</v>
      </c>
      <c r="K53" s="18">
        <f>K26*(1-Assumptions!$D27)</f>
        <v>130778.2079</v>
      </c>
      <c r="L53" s="18">
        <f>L26*(1-Assumptions!$D27)</f>
        <v>134067.2798</v>
      </c>
      <c r="M53" s="18">
        <f>M26*(1-Assumptions!$D27)</f>
        <v>137439.0719</v>
      </c>
    </row>
    <row r="54">
      <c r="A54" s="3" t="s">
        <v>26</v>
      </c>
      <c r="B54" s="18">
        <f>B27*(1-Assumptions!$D28)</f>
        <v>51660</v>
      </c>
      <c r="C54" s="18">
        <f>C27*(1-Assumptions!$D28)</f>
        <v>52959.249</v>
      </c>
      <c r="D54" s="18">
        <f>D27*(1-Assumptions!$D28)</f>
        <v>54291.17411</v>
      </c>
      <c r="E54" s="18">
        <f>E27*(1-Assumptions!$D28)</f>
        <v>55656.59714</v>
      </c>
      <c r="F54" s="18">
        <f>F27*(1-Assumptions!$D28)</f>
        <v>57056.36056</v>
      </c>
      <c r="G54" s="18">
        <f>G27*(1-Assumptions!$D28)</f>
        <v>58491.32803</v>
      </c>
      <c r="H54" s="18">
        <f>H27*(1-Assumptions!$D28)</f>
        <v>59962.38493</v>
      </c>
      <c r="I54" s="18">
        <f>I27*(1-Assumptions!$D28)</f>
        <v>61470.43891</v>
      </c>
      <c r="J54" s="18">
        <f>J27*(1-Assumptions!$D28)</f>
        <v>63016.42045</v>
      </c>
      <c r="K54" s="18">
        <f>K27*(1-Assumptions!$D28)</f>
        <v>64601.28342</v>
      </c>
      <c r="L54" s="18">
        <f>L27*(1-Assumptions!$D28)</f>
        <v>66226.0057</v>
      </c>
      <c r="M54" s="18">
        <f>M27*(1-Assumptions!$D28)</f>
        <v>67891.58974</v>
      </c>
    </row>
    <row r="55">
      <c r="A55" s="3" t="s">
        <v>27</v>
      </c>
      <c r="B55" s="18">
        <f>B28*(1-Assumptions!$D29)</f>
        <v>18270</v>
      </c>
      <c r="C55" s="18">
        <f>C28*(1-Assumptions!$D29)</f>
        <v>18729.4905</v>
      </c>
      <c r="D55" s="18">
        <f>D28*(1-Assumptions!$D29)</f>
        <v>19200.53719</v>
      </c>
      <c r="E55" s="18">
        <f>E28*(1-Assumptions!$D29)</f>
        <v>19683.4307</v>
      </c>
      <c r="F55" s="18">
        <f>F28*(1-Assumptions!$D29)</f>
        <v>20178.46898</v>
      </c>
      <c r="G55" s="18">
        <f>G28*(1-Assumptions!$D29)</f>
        <v>20685.95747</v>
      </c>
      <c r="H55" s="18">
        <f>H28*(1-Assumptions!$D29)</f>
        <v>21206.2093</v>
      </c>
      <c r="I55" s="18">
        <f>I28*(1-Assumptions!$D29)</f>
        <v>21739.54547</v>
      </c>
      <c r="J55" s="18">
        <f>J28*(1-Assumptions!$D29)</f>
        <v>22286.29504</v>
      </c>
      <c r="K55" s="18">
        <f>K28*(1-Assumptions!$D29)</f>
        <v>22846.79536</v>
      </c>
      <c r="L55" s="18">
        <f>L28*(1-Assumptions!$D29)</f>
        <v>23421.39226</v>
      </c>
      <c r="M55" s="18">
        <f>M28*(1-Assumptions!$D29)</f>
        <v>24010.44027</v>
      </c>
    </row>
    <row r="56">
      <c r="A56" s="3" t="s">
        <v>28</v>
      </c>
      <c r="B56" s="18">
        <f>B29*(1-Assumptions!$D30)</f>
        <v>37800</v>
      </c>
      <c r="C56" s="18">
        <f>C29*(1-Assumptions!$D30)</f>
        <v>38750.67</v>
      </c>
      <c r="D56" s="18">
        <f>D29*(1-Assumptions!$D30)</f>
        <v>39725.24935</v>
      </c>
      <c r="E56" s="18">
        <f>E29*(1-Assumptions!$D30)</f>
        <v>40724.33937</v>
      </c>
      <c r="F56" s="18">
        <f>F29*(1-Assumptions!$D30)</f>
        <v>41748.55651</v>
      </c>
      <c r="G56" s="18">
        <f>G29*(1-Assumptions!$D30)</f>
        <v>42798.5327</v>
      </c>
      <c r="H56" s="18">
        <f>H29*(1-Assumptions!$D30)</f>
        <v>43874.9158</v>
      </c>
      <c r="I56" s="18">
        <f>I29*(1-Assumptions!$D30)</f>
        <v>44978.36993</v>
      </c>
      <c r="J56" s="18">
        <f>J29*(1-Assumptions!$D30)</f>
        <v>46109.57594</v>
      </c>
      <c r="K56" s="18">
        <f>K29*(1-Assumptions!$D30)</f>
        <v>47269.23177</v>
      </c>
      <c r="L56" s="18">
        <f>L29*(1-Assumptions!$D30)</f>
        <v>48458.05295</v>
      </c>
      <c r="M56" s="18">
        <f>M29*(1-Assumptions!$D30)</f>
        <v>49676.77298</v>
      </c>
    </row>
    <row r="57">
      <c r="A57" s="3" t="s">
        <v>29</v>
      </c>
      <c r="B57" s="18">
        <f>B30*(1-Assumptions!$D31)</f>
        <v>18480</v>
      </c>
      <c r="C57" s="18">
        <f>C30*(1-Assumptions!$D31)</f>
        <v>18944.772</v>
      </c>
      <c r="D57" s="18">
        <f>D30*(1-Assumptions!$D31)</f>
        <v>19421.23302</v>
      </c>
      <c r="E57" s="18">
        <f>E30*(1-Assumptions!$D31)</f>
        <v>19909.67703</v>
      </c>
      <c r="F57" s="18">
        <f>F30*(1-Assumptions!$D31)</f>
        <v>20410.4054</v>
      </c>
      <c r="G57" s="18">
        <f>G30*(1-Assumptions!$D31)</f>
        <v>20923.7271</v>
      </c>
      <c r="H57" s="18">
        <f>H30*(1-Assumptions!$D31)</f>
        <v>21449.95884</v>
      </c>
      <c r="I57" s="18">
        <f>I30*(1-Assumptions!$D31)</f>
        <v>21989.4253</v>
      </c>
      <c r="J57" s="18">
        <f>J30*(1-Assumptions!$D31)</f>
        <v>22542.45935</v>
      </c>
      <c r="K57" s="18">
        <f>K30*(1-Assumptions!$D31)</f>
        <v>23109.4022</v>
      </c>
      <c r="L57" s="18">
        <f>L30*(1-Assumptions!$D31)</f>
        <v>23690.60366</v>
      </c>
      <c r="M57" s="18">
        <f>M30*(1-Assumptions!$D31)</f>
        <v>24286.42235</v>
      </c>
    </row>
    <row r="58">
      <c r="A58" s="3" t="s">
        <v>30</v>
      </c>
      <c r="B58" s="18">
        <f>B31*(1-Assumptions!$D32)</f>
        <v>122010</v>
      </c>
      <c r="C58" s="18">
        <f>C31*(1-Assumptions!$D32)</f>
        <v>125078.5515</v>
      </c>
      <c r="D58" s="18">
        <f>D31*(1-Assumptions!$D32)</f>
        <v>128224.2771</v>
      </c>
      <c r="E58" s="18">
        <f>E31*(1-Assumptions!$D32)</f>
        <v>131449.1176</v>
      </c>
      <c r="F58" s="18">
        <f>F31*(1-Assumptions!$D32)</f>
        <v>134755.0629</v>
      </c>
      <c r="G58" s="18">
        <f>G31*(1-Assumptions!$D32)</f>
        <v>138144.1528</v>
      </c>
      <c r="H58" s="18">
        <f>H31*(1-Assumptions!$D32)</f>
        <v>141618.4782</v>
      </c>
      <c r="I58" s="18">
        <f>I31*(1-Assumptions!$D32)</f>
        <v>145180.1829</v>
      </c>
      <c r="J58" s="18">
        <f>J31*(1-Assumptions!$D32)</f>
        <v>148831.4646</v>
      </c>
      <c r="K58" s="18">
        <f>K31*(1-Assumptions!$D32)</f>
        <v>152574.5759</v>
      </c>
      <c r="L58" s="18">
        <f>L31*(1-Assumptions!$D32)</f>
        <v>156411.8265</v>
      </c>
      <c r="M58" s="18">
        <f>M31*(1-Assumptions!$D32)</f>
        <v>160345.5839</v>
      </c>
    </row>
    <row r="59">
      <c r="A59" s="22" t="s">
        <v>56</v>
      </c>
      <c r="B59" s="18">
        <f t="shared" ref="B59:M59" si="4">SUM(B53:B58)</f>
        <v>352800</v>
      </c>
      <c r="C59" s="18">
        <f t="shared" si="4"/>
        <v>361672.92</v>
      </c>
      <c r="D59" s="18">
        <f t="shared" si="4"/>
        <v>370768.9939</v>
      </c>
      <c r="E59" s="18">
        <f t="shared" si="4"/>
        <v>380093.8341</v>
      </c>
      <c r="F59" s="18">
        <f t="shared" si="4"/>
        <v>389653.1941</v>
      </c>
      <c r="G59" s="18">
        <f t="shared" si="4"/>
        <v>399452.9719</v>
      </c>
      <c r="H59" s="18">
        <f t="shared" si="4"/>
        <v>409499.2141</v>
      </c>
      <c r="I59" s="18">
        <f t="shared" si="4"/>
        <v>419798.1194</v>
      </c>
      <c r="J59" s="18">
        <f t="shared" si="4"/>
        <v>430356.0421</v>
      </c>
      <c r="K59" s="18">
        <f t="shared" si="4"/>
        <v>441179.4965</v>
      </c>
      <c r="L59" s="18">
        <f t="shared" si="4"/>
        <v>452275.1609</v>
      </c>
      <c r="M59" s="18">
        <f t="shared" si="4"/>
        <v>463649.8812</v>
      </c>
    </row>
    <row r="60">
      <c r="A60" s="3"/>
      <c r="B60" s="3"/>
      <c r="C60" s="3"/>
      <c r="D60" s="3"/>
      <c r="E60" s="3"/>
      <c r="F60" s="3"/>
      <c r="G60" s="3"/>
      <c r="H60" s="3"/>
      <c r="I60" s="3"/>
      <c r="J60" s="3"/>
      <c r="K60" s="3"/>
      <c r="L60" s="3"/>
      <c r="M60" s="3"/>
    </row>
    <row r="61">
      <c r="A61" s="22" t="s">
        <v>57</v>
      </c>
      <c r="B61" s="18">
        <f t="shared" ref="B61:M61" si="5">B41+B50+B59</f>
        <v>2186910</v>
      </c>
      <c r="C61" s="18">
        <f t="shared" si="5"/>
        <v>2229904.563</v>
      </c>
      <c r="D61" s="18">
        <f t="shared" si="5"/>
        <v>2273766.828</v>
      </c>
      <c r="E61" s="18">
        <f t="shared" si="5"/>
        <v>2318514.742</v>
      </c>
      <c r="F61" s="18">
        <f t="shared" si="5"/>
        <v>2364166.63</v>
      </c>
      <c r="G61" s="18">
        <f t="shared" si="5"/>
        <v>2410741.206</v>
      </c>
      <c r="H61" s="18">
        <f t="shared" si="5"/>
        <v>2458257.581</v>
      </c>
      <c r="I61" s="18">
        <f t="shared" si="5"/>
        <v>2506735.269</v>
      </c>
      <c r="J61" s="18">
        <f t="shared" si="5"/>
        <v>2556194.2</v>
      </c>
      <c r="K61" s="18">
        <f t="shared" si="5"/>
        <v>2606654.723</v>
      </c>
      <c r="L61" s="18">
        <f t="shared" si="5"/>
        <v>2658137.623</v>
      </c>
      <c r="M61" s="18">
        <f t="shared" si="5"/>
        <v>2710664.123</v>
      </c>
    </row>
    <row r="62">
      <c r="A62" s="3"/>
      <c r="B62" s="3"/>
      <c r="C62" s="3"/>
      <c r="D62" s="3"/>
      <c r="E62" s="3"/>
      <c r="F62" s="3"/>
      <c r="G62" s="3"/>
      <c r="H62" s="3"/>
      <c r="I62" s="3"/>
      <c r="J62" s="3"/>
      <c r="K62" s="3"/>
      <c r="L62" s="3"/>
      <c r="M62" s="3"/>
    </row>
    <row r="63">
      <c r="A63" s="23" t="s">
        <v>58</v>
      </c>
      <c r="B63" s="3"/>
      <c r="C63" s="3"/>
      <c r="D63" s="3"/>
      <c r="E63" s="3"/>
      <c r="F63" s="3"/>
      <c r="G63" s="3"/>
      <c r="H63" s="3"/>
      <c r="I63" s="3"/>
      <c r="J63" s="3"/>
      <c r="K63" s="3"/>
      <c r="L63" s="3"/>
      <c r="M63" s="3"/>
    </row>
    <row r="64">
      <c r="A64" s="3" t="s">
        <v>33</v>
      </c>
      <c r="B64" s="18">
        <f>Assumptions!$B35</f>
        <v>150000</v>
      </c>
      <c r="C64" s="18">
        <f>Assumptions!$B35</f>
        <v>150000</v>
      </c>
      <c r="D64" s="18">
        <f>Assumptions!$B35</f>
        <v>150000</v>
      </c>
      <c r="E64" s="18">
        <f>Assumptions!$B35</f>
        <v>150000</v>
      </c>
      <c r="F64" s="18">
        <f>Assumptions!$B35</f>
        <v>150000</v>
      </c>
      <c r="G64" s="18">
        <f>Assumptions!$B35</f>
        <v>150000</v>
      </c>
      <c r="H64" s="18">
        <f>Assumptions!$B35</f>
        <v>150000</v>
      </c>
      <c r="I64" s="18">
        <f>Assumptions!$B35</f>
        <v>150000</v>
      </c>
      <c r="J64" s="18">
        <f>Assumptions!$B35</f>
        <v>150000</v>
      </c>
      <c r="K64" s="18">
        <f>Assumptions!$B35</f>
        <v>150000</v>
      </c>
      <c r="L64" s="18">
        <f>Assumptions!$B35</f>
        <v>150000</v>
      </c>
      <c r="M64" s="18">
        <f>Assumptions!$B35</f>
        <v>150000</v>
      </c>
    </row>
    <row r="65">
      <c r="A65" s="3" t="s">
        <v>34</v>
      </c>
      <c r="B65" s="18">
        <f>Assumptions!$B36</f>
        <v>35000</v>
      </c>
      <c r="C65" s="18">
        <f>Assumptions!$B36</f>
        <v>35000</v>
      </c>
      <c r="D65" s="18">
        <f>Assumptions!$B36</f>
        <v>35000</v>
      </c>
      <c r="E65" s="18">
        <f>Assumptions!$B36</f>
        <v>35000</v>
      </c>
      <c r="F65" s="18">
        <f>Assumptions!$B36</f>
        <v>35000</v>
      </c>
      <c r="G65" s="18">
        <f>Assumptions!$B36</f>
        <v>35000</v>
      </c>
      <c r="H65" s="18">
        <f>Assumptions!$B36</f>
        <v>35000</v>
      </c>
      <c r="I65" s="18">
        <f>Assumptions!$B36</f>
        <v>35000</v>
      </c>
      <c r="J65" s="18">
        <f>Assumptions!$B36</f>
        <v>35000</v>
      </c>
      <c r="K65" s="18">
        <f>Assumptions!$B36</f>
        <v>35000</v>
      </c>
      <c r="L65" s="18">
        <f>Assumptions!$B36</f>
        <v>35000</v>
      </c>
      <c r="M65" s="18">
        <f>Assumptions!$B36</f>
        <v>35000</v>
      </c>
    </row>
    <row r="66">
      <c r="A66" s="3" t="s">
        <v>35</v>
      </c>
      <c r="B66" s="18">
        <f>Assumptions!$B37</f>
        <v>150000</v>
      </c>
      <c r="C66" s="18">
        <f>Assumptions!$B37</f>
        <v>150000</v>
      </c>
      <c r="D66" s="18">
        <f>Assumptions!$B37</f>
        <v>150000</v>
      </c>
      <c r="E66" s="18">
        <f>Assumptions!$B37</f>
        <v>150000</v>
      </c>
      <c r="F66" s="18">
        <f>Assumptions!$B37</f>
        <v>150000</v>
      </c>
      <c r="G66" s="18">
        <f>Assumptions!$B37</f>
        <v>150000</v>
      </c>
      <c r="H66" s="18">
        <f>Assumptions!$B37</f>
        <v>150000</v>
      </c>
      <c r="I66" s="18">
        <f>Assumptions!$B37</f>
        <v>150000</v>
      </c>
      <c r="J66" s="18">
        <f>Assumptions!$B37</f>
        <v>150000</v>
      </c>
      <c r="K66" s="18">
        <f>Assumptions!$B37</f>
        <v>150000</v>
      </c>
      <c r="L66" s="18">
        <f>Assumptions!$B37</f>
        <v>150000</v>
      </c>
      <c r="M66" s="18">
        <f>Assumptions!$B37</f>
        <v>150000</v>
      </c>
    </row>
    <row r="67">
      <c r="A67" s="3"/>
      <c r="B67" s="3"/>
      <c r="C67" s="3"/>
      <c r="D67" s="3"/>
      <c r="E67" s="3"/>
      <c r="F67" s="3"/>
      <c r="G67" s="3"/>
      <c r="H67" s="3"/>
      <c r="I67" s="3"/>
      <c r="J67" s="3"/>
      <c r="K67" s="3"/>
      <c r="L67" s="3"/>
      <c r="M67" s="3"/>
    </row>
    <row r="68">
      <c r="A68" s="22" t="s">
        <v>59</v>
      </c>
      <c r="B68" s="18">
        <f t="shared" ref="B68:M68" si="6">B61+B64+B65+B66</f>
        <v>2521910</v>
      </c>
      <c r="C68" s="18">
        <f t="shared" si="6"/>
        <v>2564904.563</v>
      </c>
      <c r="D68" s="18">
        <f t="shared" si="6"/>
        <v>2608766.828</v>
      </c>
      <c r="E68" s="18">
        <f t="shared" si="6"/>
        <v>2653514.742</v>
      </c>
      <c r="F68" s="18">
        <f t="shared" si="6"/>
        <v>2699166.63</v>
      </c>
      <c r="G68" s="18">
        <f t="shared" si="6"/>
        <v>2745741.206</v>
      </c>
      <c r="H68" s="18">
        <f t="shared" si="6"/>
        <v>2793257.581</v>
      </c>
      <c r="I68" s="18">
        <f t="shared" si="6"/>
        <v>2841735.269</v>
      </c>
      <c r="J68" s="18">
        <f t="shared" si="6"/>
        <v>2891194.2</v>
      </c>
      <c r="K68" s="18">
        <f t="shared" si="6"/>
        <v>2941654.723</v>
      </c>
      <c r="L68" s="18">
        <f t="shared" si="6"/>
        <v>2993137.623</v>
      </c>
      <c r="M68" s="18">
        <f t="shared" si="6"/>
        <v>3045664.123</v>
      </c>
    </row>
    <row r="69">
      <c r="A69" s="3"/>
      <c r="B69" s="3"/>
      <c r="C69" s="3"/>
      <c r="D69" s="3"/>
      <c r="E69" s="3"/>
      <c r="F69" s="3"/>
      <c r="G69" s="3"/>
      <c r="H69" s="3"/>
      <c r="I69" s="3"/>
      <c r="J69" s="3"/>
      <c r="K69" s="3"/>
      <c r="L69" s="3"/>
      <c r="M69" s="3"/>
    </row>
    <row r="70">
      <c r="A70" s="22" t="s">
        <v>60</v>
      </c>
      <c r="B70" s="18">
        <f t="shared" ref="B70:M70" si="7">B6-B68</f>
        <v>38090</v>
      </c>
      <c r="C70" s="18">
        <f t="shared" si="7"/>
        <v>45440.437</v>
      </c>
      <c r="D70" s="18">
        <f t="shared" si="7"/>
        <v>52939.80781</v>
      </c>
      <c r="E70" s="18">
        <f t="shared" si="7"/>
        <v>60591.2101</v>
      </c>
      <c r="F70" s="18">
        <f t="shared" si="7"/>
        <v>68397.80756</v>
      </c>
      <c r="G70" s="18">
        <f t="shared" si="7"/>
        <v>76362.83131</v>
      </c>
      <c r="H70" s="18">
        <f t="shared" si="7"/>
        <v>84489.58136</v>
      </c>
      <c r="I70" s="18">
        <f t="shared" si="7"/>
        <v>92781.42814</v>
      </c>
      <c r="J70" s="18">
        <f t="shared" si="7"/>
        <v>101241.814</v>
      </c>
      <c r="K70" s="18">
        <f t="shared" si="7"/>
        <v>109874.2549</v>
      </c>
      <c r="L70" s="18">
        <f t="shared" si="7"/>
        <v>118682.3417</v>
      </c>
      <c r="M70" s="18">
        <f t="shared" si="7"/>
        <v>127669.7423</v>
      </c>
    </row>
    <row r="71">
      <c r="A71" s="3"/>
      <c r="B71" s="3"/>
      <c r="C71" s="3"/>
      <c r="D71" s="3"/>
      <c r="E71" s="3"/>
      <c r="F71" s="3"/>
      <c r="G71" s="3"/>
      <c r="H71" s="3"/>
      <c r="I71" s="3"/>
      <c r="J71" s="3"/>
      <c r="K71" s="3"/>
      <c r="L71" s="3"/>
      <c r="M71" s="3"/>
    </row>
    <row r="72">
      <c r="A72" s="3"/>
      <c r="B72" s="3"/>
      <c r="C72" s="3"/>
      <c r="D72" s="3"/>
      <c r="E72" s="3"/>
      <c r="F72" s="3"/>
      <c r="G72" s="3"/>
      <c r="H72" s="3"/>
      <c r="I72" s="3"/>
      <c r="J72" s="3"/>
      <c r="K72" s="3"/>
      <c r="L72" s="3"/>
      <c r="M72" s="3"/>
    </row>
    <row r="73">
      <c r="A73" s="3"/>
      <c r="B73" s="3"/>
      <c r="C73" s="3"/>
      <c r="D73" s="3"/>
      <c r="E73" s="3"/>
      <c r="F73" s="3"/>
      <c r="G73" s="3"/>
      <c r="H73" s="3"/>
      <c r="I73" s="3"/>
      <c r="J73" s="3"/>
      <c r="K73" s="3"/>
      <c r="L73" s="3"/>
      <c r="M73"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s>
  <sheetData>
    <row r="1">
      <c r="A1" s="3"/>
      <c r="B1" s="3" t="s">
        <v>36</v>
      </c>
      <c r="C1" s="3" t="s">
        <v>37</v>
      </c>
      <c r="D1" s="3" t="s">
        <v>38</v>
      </c>
      <c r="E1" s="3" t="s">
        <v>39</v>
      </c>
      <c r="F1" s="3" t="s">
        <v>40</v>
      </c>
      <c r="G1" s="3" t="s">
        <v>41</v>
      </c>
      <c r="H1" s="3" t="s">
        <v>42</v>
      </c>
      <c r="I1" s="3" t="s">
        <v>43</v>
      </c>
      <c r="J1" s="3" t="s">
        <v>44</v>
      </c>
      <c r="K1" s="3" t="s">
        <v>45</v>
      </c>
      <c r="L1" s="3" t="s">
        <v>46</v>
      </c>
      <c r="M1" s="3" t="s">
        <v>47</v>
      </c>
    </row>
    <row r="2">
      <c r="A2" s="22" t="s">
        <v>50</v>
      </c>
    </row>
    <row r="3">
      <c r="A3" s="3" t="s">
        <v>14</v>
      </c>
      <c r="B3" s="21">
        <f>'Calcs-1'!B8*'Calcs-1'!B22</f>
        <v>2080000</v>
      </c>
      <c r="C3" s="21">
        <f>'Calcs-1'!C8*'Calcs-1'!C22</f>
        <v>2111304</v>
      </c>
      <c r="D3" s="21">
        <f>'Calcs-1'!D8*'Calcs-1'!D22</f>
        <v>2143079.125</v>
      </c>
      <c r="E3" s="21">
        <f>'Calcs-1'!E8*'Calcs-1'!E22</f>
        <v>2175332.466</v>
      </c>
      <c r="F3" s="21">
        <f>'Calcs-1'!F8*'Calcs-1'!F22</f>
        <v>2208071.22</v>
      </c>
      <c r="G3" s="21">
        <f>'Calcs-1'!G8*'Calcs-1'!G22</f>
        <v>2241302.692</v>
      </c>
      <c r="H3" s="21">
        <f>'Calcs-1'!H8*'Calcs-1'!H22</f>
        <v>2275034.297</v>
      </c>
      <c r="I3" s="21">
        <f>'Calcs-1'!I8*'Calcs-1'!I22</f>
        <v>2309273.563</v>
      </c>
      <c r="J3" s="21">
        <f>'Calcs-1'!J8*'Calcs-1'!J22</f>
        <v>2344028.13</v>
      </c>
      <c r="K3" s="21">
        <f>'Calcs-1'!K8*'Calcs-1'!K22</f>
        <v>2379305.754</v>
      </c>
      <c r="L3" s="21">
        <f>'Calcs-1'!L8*'Calcs-1'!L22</f>
        <v>2415114.305</v>
      </c>
      <c r="M3" s="21">
        <f>'Calcs-1'!M8*'Calcs-1'!M22</f>
        <v>2451461.776</v>
      </c>
    </row>
    <row r="4">
      <c r="A4" s="3" t="s">
        <v>15</v>
      </c>
      <c r="B4" s="21">
        <f>'Calcs-1'!B9*'Calcs-1'!B23</f>
        <v>900000</v>
      </c>
      <c r="C4" s="21">
        <f>'Calcs-1'!C9*'Calcs-1'!C23</f>
        <v>918090</v>
      </c>
      <c r="D4" s="21">
        <f>'Calcs-1'!D9*'Calcs-1'!D23</f>
        <v>936543.609</v>
      </c>
      <c r="E4" s="21">
        <f>'Calcs-1'!E9*'Calcs-1'!E23</f>
        <v>955368.1355</v>
      </c>
      <c r="F4" s="21">
        <f>'Calcs-1'!F9*'Calcs-1'!F23</f>
        <v>974571.0351</v>
      </c>
      <c r="G4" s="21">
        <f>'Calcs-1'!G9*'Calcs-1'!G23</f>
        <v>994159.9129</v>
      </c>
      <c r="H4" s="21">
        <f>'Calcs-1'!H9*'Calcs-1'!H23</f>
        <v>1014142.527</v>
      </c>
      <c r="I4" s="21">
        <f>'Calcs-1'!I9*'Calcs-1'!I23</f>
        <v>1034526.792</v>
      </c>
      <c r="J4" s="21">
        <f>'Calcs-1'!J9*'Calcs-1'!J23</f>
        <v>1055320.78</v>
      </c>
      <c r="K4" s="21">
        <f>'Calcs-1'!K9*'Calcs-1'!K23</f>
        <v>1076532.728</v>
      </c>
      <c r="L4" s="21">
        <f>'Calcs-1'!L9*'Calcs-1'!L23</f>
        <v>1098171.036</v>
      </c>
      <c r="M4" s="21">
        <f>'Calcs-1'!M9*'Calcs-1'!M23</f>
        <v>1120244.274</v>
      </c>
    </row>
    <row r="5">
      <c r="A5" s="3" t="s">
        <v>16</v>
      </c>
      <c r="B5" s="21">
        <f>'Calcs-1'!B10*'Calcs-1'!B24</f>
        <v>560000</v>
      </c>
      <c r="C5" s="21">
        <f>'Calcs-1'!C10*'Calcs-1'!C24</f>
        <v>571242</v>
      </c>
      <c r="D5" s="21">
        <f>'Calcs-1'!D10*'Calcs-1'!D24</f>
        <v>582709.6832</v>
      </c>
      <c r="E5" s="21">
        <f>'Calcs-1'!E10*'Calcs-1'!E24</f>
        <v>594407.58</v>
      </c>
      <c r="F5" s="21">
        <f>'Calcs-1'!F10*'Calcs-1'!F24</f>
        <v>606340.3122</v>
      </c>
      <c r="G5" s="21">
        <f>'Calcs-1'!G10*'Calcs-1'!G24</f>
        <v>618512.594</v>
      </c>
      <c r="H5" s="21">
        <f>'Calcs-1'!H10*'Calcs-1'!H24</f>
        <v>630929.2343</v>
      </c>
      <c r="I5" s="21">
        <f>'Calcs-1'!I10*'Calcs-1'!I24</f>
        <v>643595.1387</v>
      </c>
      <c r="J5" s="21">
        <f>'Calcs-1'!J10*'Calcs-1'!J24</f>
        <v>656515.3111</v>
      </c>
      <c r="K5" s="21">
        <f>'Calcs-1'!K10*'Calcs-1'!K24</f>
        <v>669694.856</v>
      </c>
      <c r="L5" s="21">
        <f>'Calcs-1'!L10*'Calcs-1'!L24</f>
        <v>683138.9802</v>
      </c>
      <c r="M5" s="21">
        <f>'Calcs-1'!M10*'Calcs-1'!M24</f>
        <v>696852.9952</v>
      </c>
    </row>
    <row r="6">
      <c r="A6" s="22" t="s">
        <v>51</v>
      </c>
      <c r="B6" s="21">
        <f t="shared" ref="B6:M6" si="1">SUM(B3:B5)</f>
        <v>3540000</v>
      </c>
      <c r="C6" s="21">
        <f t="shared" si="1"/>
        <v>3600636</v>
      </c>
      <c r="D6" s="21">
        <f t="shared" si="1"/>
        <v>3662332.417</v>
      </c>
      <c r="E6" s="21">
        <f t="shared" si="1"/>
        <v>3725108.182</v>
      </c>
      <c r="F6" s="21">
        <f t="shared" si="1"/>
        <v>3788982.567</v>
      </c>
      <c r="G6" s="21">
        <f t="shared" si="1"/>
        <v>3853975.198</v>
      </c>
      <c r="H6" s="21">
        <f t="shared" si="1"/>
        <v>3920106.058</v>
      </c>
      <c r="I6" s="21">
        <f t="shared" si="1"/>
        <v>3987395.494</v>
      </c>
      <c r="J6" s="21">
        <f t="shared" si="1"/>
        <v>4055864.222</v>
      </c>
      <c r="K6" s="21">
        <f t="shared" si="1"/>
        <v>4125533.338</v>
      </c>
      <c r="L6" s="21">
        <f t="shared" si="1"/>
        <v>4196424.321</v>
      </c>
      <c r="M6" s="21">
        <f t="shared" si="1"/>
        <v>4268559.045</v>
      </c>
    </row>
    <row r="7">
      <c r="A7" s="3"/>
    </row>
    <row r="8">
      <c r="A8" s="23" t="s">
        <v>52</v>
      </c>
    </row>
    <row r="9">
      <c r="A9" s="22" t="s">
        <v>14</v>
      </c>
    </row>
    <row r="10">
      <c r="A10" s="3" t="s">
        <v>25</v>
      </c>
      <c r="B10" s="21">
        <f>B$3*Assumptions!$B19</f>
        <v>624000</v>
      </c>
      <c r="C10" s="21">
        <f>C$3*Assumptions!$B19</f>
        <v>633391.2</v>
      </c>
      <c r="D10" s="21">
        <f>D$3*Assumptions!$B19</f>
        <v>642923.7376</v>
      </c>
      <c r="E10" s="21">
        <f>E$3*Assumptions!$B19</f>
        <v>652599.7398</v>
      </c>
      <c r="F10" s="21">
        <f>F$3*Assumptions!$B19</f>
        <v>662421.3659</v>
      </c>
      <c r="G10" s="21">
        <f>G$3*Assumptions!$B19</f>
        <v>672390.8075</v>
      </c>
      <c r="H10" s="21">
        <f>H$3*Assumptions!$B19</f>
        <v>682510.2891</v>
      </c>
      <c r="I10" s="21">
        <f>I$3*Assumptions!$B19</f>
        <v>692782.069</v>
      </c>
      <c r="J10" s="21">
        <f>J$3*Assumptions!$B19</f>
        <v>703208.4391</v>
      </c>
      <c r="K10" s="21">
        <f>K$3*Assumptions!$B19</f>
        <v>713791.7261</v>
      </c>
      <c r="L10" s="21">
        <f>L$3*Assumptions!$B19</f>
        <v>724534.2916</v>
      </c>
      <c r="M10" s="21">
        <f>M$3*Assumptions!$B19</f>
        <v>735438.5327</v>
      </c>
    </row>
    <row r="11">
      <c r="A11" s="3" t="s">
        <v>26</v>
      </c>
      <c r="B11" s="21">
        <f>B$3*Assumptions!$B20</f>
        <v>312000</v>
      </c>
      <c r="C11" s="21">
        <f>C$3*Assumptions!$B20</f>
        <v>316695.6</v>
      </c>
      <c r="D11" s="21">
        <f>D$3*Assumptions!$B20</f>
        <v>321461.8688</v>
      </c>
      <c r="E11" s="21">
        <f>E$3*Assumptions!$B20</f>
        <v>326299.8699</v>
      </c>
      <c r="F11" s="21">
        <f>F$3*Assumptions!$B20</f>
        <v>331210.6829</v>
      </c>
      <c r="G11" s="21">
        <f>G$3*Assumptions!$B20</f>
        <v>336195.4037</v>
      </c>
      <c r="H11" s="21">
        <f>H$3*Assumptions!$B20</f>
        <v>341255.1446</v>
      </c>
      <c r="I11" s="21">
        <f>I$3*Assumptions!$B20</f>
        <v>346391.0345</v>
      </c>
      <c r="J11" s="21">
        <f>J$3*Assumptions!$B20</f>
        <v>351604.2195</v>
      </c>
      <c r="K11" s="21">
        <f>K$3*Assumptions!$B20</f>
        <v>356895.8631</v>
      </c>
      <c r="L11" s="21">
        <f>L$3*Assumptions!$B20</f>
        <v>362267.1458</v>
      </c>
      <c r="M11" s="21">
        <f>M$3*Assumptions!$B20</f>
        <v>367719.2663</v>
      </c>
    </row>
    <row r="12">
      <c r="A12" s="3" t="s">
        <v>27</v>
      </c>
      <c r="B12" s="21">
        <f>B$3*Assumptions!$B21</f>
        <v>208000</v>
      </c>
      <c r="C12" s="21">
        <f>C$3*Assumptions!$B21</f>
        <v>211130.4</v>
      </c>
      <c r="D12" s="21">
        <f>D$3*Assumptions!$B21</f>
        <v>214307.9125</v>
      </c>
      <c r="E12" s="21">
        <f>E$3*Assumptions!$B21</f>
        <v>217533.2466</v>
      </c>
      <c r="F12" s="21">
        <f>F$3*Assumptions!$B21</f>
        <v>220807.122</v>
      </c>
      <c r="G12" s="21">
        <f>G$3*Assumptions!$B21</f>
        <v>224130.2692</v>
      </c>
      <c r="H12" s="21">
        <f>H$3*Assumptions!$B21</f>
        <v>227503.4297</v>
      </c>
      <c r="I12" s="21">
        <f>I$3*Assumptions!$B21</f>
        <v>230927.3563</v>
      </c>
      <c r="J12" s="21">
        <f>J$3*Assumptions!$B21</f>
        <v>234402.813</v>
      </c>
      <c r="K12" s="21">
        <f>K$3*Assumptions!$B21</f>
        <v>237930.5754</v>
      </c>
      <c r="L12" s="21">
        <f>L$3*Assumptions!$B21</f>
        <v>241511.4305</v>
      </c>
      <c r="M12" s="21">
        <f>M$3*Assumptions!$B21</f>
        <v>245146.1776</v>
      </c>
    </row>
    <row r="13">
      <c r="A13" s="3" t="s">
        <v>28</v>
      </c>
      <c r="B13" s="21">
        <f>B$3*Assumptions!$B22</f>
        <v>312000</v>
      </c>
      <c r="C13" s="21">
        <f>C$3*Assumptions!$B22</f>
        <v>316695.6</v>
      </c>
      <c r="D13" s="21">
        <f>D$3*Assumptions!$B22</f>
        <v>321461.8688</v>
      </c>
      <c r="E13" s="21">
        <f>E$3*Assumptions!$B22</f>
        <v>326299.8699</v>
      </c>
      <c r="F13" s="21">
        <f>F$3*Assumptions!$B22</f>
        <v>331210.6829</v>
      </c>
      <c r="G13" s="21">
        <f>G$3*Assumptions!$B22</f>
        <v>336195.4037</v>
      </c>
      <c r="H13" s="21">
        <f>H$3*Assumptions!$B22</f>
        <v>341255.1446</v>
      </c>
      <c r="I13" s="21">
        <f>I$3*Assumptions!$B22</f>
        <v>346391.0345</v>
      </c>
      <c r="J13" s="21">
        <f>J$3*Assumptions!$B22</f>
        <v>351604.2195</v>
      </c>
      <c r="K13" s="21">
        <f>K$3*Assumptions!$B22</f>
        <v>356895.8631</v>
      </c>
      <c r="L13" s="21">
        <f>L$3*Assumptions!$B22</f>
        <v>362267.1458</v>
      </c>
      <c r="M13" s="21">
        <f>M$3*Assumptions!$B22</f>
        <v>367719.2663</v>
      </c>
    </row>
    <row r="14">
      <c r="A14" s="3" t="s">
        <v>29</v>
      </c>
      <c r="B14" s="21">
        <f>B$3*Assumptions!$B23</f>
        <v>312000</v>
      </c>
      <c r="C14" s="21">
        <f>C$3*Assumptions!$B23</f>
        <v>316695.6</v>
      </c>
      <c r="D14" s="21">
        <f>D$3*Assumptions!$B23</f>
        <v>321461.8688</v>
      </c>
      <c r="E14" s="21">
        <f>E$3*Assumptions!$B23</f>
        <v>326299.8699</v>
      </c>
      <c r="F14" s="21">
        <f>F$3*Assumptions!$B23</f>
        <v>331210.6829</v>
      </c>
      <c r="G14" s="21">
        <f>G$3*Assumptions!$B23</f>
        <v>336195.4037</v>
      </c>
      <c r="H14" s="21">
        <f>H$3*Assumptions!$B23</f>
        <v>341255.1446</v>
      </c>
      <c r="I14" s="21">
        <f>I$3*Assumptions!$B23</f>
        <v>346391.0345</v>
      </c>
      <c r="J14" s="21">
        <f>J$3*Assumptions!$B23</f>
        <v>351604.2195</v>
      </c>
      <c r="K14" s="21">
        <f>K$3*Assumptions!$B23</f>
        <v>356895.8631</v>
      </c>
      <c r="L14" s="21">
        <f>L$3*Assumptions!$B23</f>
        <v>362267.1458</v>
      </c>
      <c r="M14" s="21">
        <f>M$3*Assumptions!$B23</f>
        <v>367719.2663</v>
      </c>
    </row>
    <row r="15">
      <c r="A15" s="3" t="s">
        <v>30</v>
      </c>
      <c r="B15" s="21">
        <f>B$3*Assumptions!$B24</f>
        <v>312000</v>
      </c>
      <c r="C15" s="21">
        <f>C$3*Assumptions!$B24</f>
        <v>316695.6</v>
      </c>
      <c r="D15" s="21">
        <f>D$3*Assumptions!$B24</f>
        <v>321461.8688</v>
      </c>
      <c r="E15" s="21">
        <f>E$3*Assumptions!$B24</f>
        <v>326299.8699</v>
      </c>
      <c r="F15" s="21">
        <f>F$3*Assumptions!$B24</f>
        <v>331210.6829</v>
      </c>
      <c r="G15" s="21">
        <f>G$3*Assumptions!$B24</f>
        <v>336195.4037</v>
      </c>
      <c r="H15" s="21">
        <f>H$3*Assumptions!$B24</f>
        <v>341255.1446</v>
      </c>
      <c r="I15" s="21">
        <f>I$3*Assumptions!$B24</f>
        <v>346391.0345</v>
      </c>
      <c r="J15" s="21">
        <f>J$3*Assumptions!$B24</f>
        <v>351604.2195</v>
      </c>
      <c r="K15" s="21">
        <f>K$3*Assumptions!$B24</f>
        <v>356895.8631</v>
      </c>
      <c r="L15" s="21">
        <f>L$3*Assumptions!$B24</f>
        <v>362267.1458</v>
      </c>
      <c r="M15" s="21">
        <f>M$3*Assumptions!$B24</f>
        <v>367719.2663</v>
      </c>
    </row>
    <row r="16">
      <c r="A16" s="3"/>
    </row>
    <row r="17">
      <c r="A17" s="22" t="s">
        <v>15</v>
      </c>
    </row>
    <row r="18">
      <c r="A18" s="3" t="s">
        <v>25</v>
      </c>
      <c r="B18" s="21">
        <f>B$4*Assumptions!$C19</f>
        <v>270000</v>
      </c>
      <c r="C18" s="21">
        <f>C$4*Assumptions!$C19</f>
        <v>275427</v>
      </c>
      <c r="D18" s="21">
        <f>D$4*Assumptions!$C19</f>
        <v>280963.0827</v>
      </c>
      <c r="E18" s="21">
        <f>E$4*Assumptions!$C19</f>
        <v>286610.4407</v>
      </c>
      <c r="F18" s="21">
        <f>F$4*Assumptions!$C19</f>
        <v>292371.3105</v>
      </c>
      <c r="G18" s="21">
        <f>G$4*Assumptions!$C19</f>
        <v>298247.9739</v>
      </c>
      <c r="H18" s="21">
        <f>H$4*Assumptions!$C19</f>
        <v>304242.7581</v>
      </c>
      <c r="I18" s="21">
        <f>I$4*Assumptions!$C19</f>
        <v>310358.0376</v>
      </c>
      <c r="J18" s="21">
        <f>J$4*Assumptions!$C19</f>
        <v>316596.2341</v>
      </c>
      <c r="K18" s="21">
        <f>K$4*Assumptions!$C19</f>
        <v>322959.8184</v>
      </c>
      <c r="L18" s="21">
        <f>L$4*Assumptions!$C19</f>
        <v>329451.3108</v>
      </c>
      <c r="M18" s="21">
        <f>M$4*Assumptions!$C19</f>
        <v>336073.2821</v>
      </c>
    </row>
    <row r="19">
      <c r="A19" s="3" t="s">
        <v>26</v>
      </c>
      <c r="B19" s="21">
        <f>B$4*Assumptions!$C20</f>
        <v>270000</v>
      </c>
      <c r="C19" s="21">
        <f>C$4*Assumptions!$C20</f>
        <v>275427</v>
      </c>
      <c r="D19" s="21">
        <f>D$4*Assumptions!$C20</f>
        <v>280963.0827</v>
      </c>
      <c r="E19" s="21">
        <f>E$4*Assumptions!$C20</f>
        <v>286610.4407</v>
      </c>
      <c r="F19" s="21">
        <f>F$4*Assumptions!$C20</f>
        <v>292371.3105</v>
      </c>
      <c r="G19" s="21">
        <f>G$4*Assumptions!$C20</f>
        <v>298247.9739</v>
      </c>
      <c r="H19" s="21">
        <f>H$4*Assumptions!$C20</f>
        <v>304242.7581</v>
      </c>
      <c r="I19" s="21">
        <f>I$4*Assumptions!$C20</f>
        <v>310358.0376</v>
      </c>
      <c r="J19" s="21">
        <f>J$4*Assumptions!$C20</f>
        <v>316596.2341</v>
      </c>
      <c r="K19" s="21">
        <f>K$4*Assumptions!$C20</f>
        <v>322959.8184</v>
      </c>
      <c r="L19" s="21">
        <f>L$4*Assumptions!$C20</f>
        <v>329451.3108</v>
      </c>
      <c r="M19" s="21">
        <f>M$4*Assumptions!$C20</f>
        <v>336073.2821</v>
      </c>
    </row>
    <row r="20">
      <c r="A20" s="3" t="s">
        <v>27</v>
      </c>
      <c r="B20" s="21">
        <f>B$4*Assumptions!$C21</f>
        <v>0</v>
      </c>
      <c r="C20" s="21">
        <f>C$4*Assumptions!$C21</f>
        <v>0</v>
      </c>
      <c r="D20" s="21">
        <f>D$4*Assumptions!$C21</f>
        <v>0</v>
      </c>
      <c r="E20" s="21">
        <f>E$4*Assumptions!$C21</f>
        <v>0</v>
      </c>
      <c r="F20" s="21">
        <f>F$4*Assumptions!$C21</f>
        <v>0</v>
      </c>
      <c r="G20" s="21">
        <f>G$4*Assumptions!$C21</f>
        <v>0</v>
      </c>
      <c r="H20" s="21">
        <f>H$4*Assumptions!$C21</f>
        <v>0</v>
      </c>
      <c r="I20" s="21">
        <f>I$4*Assumptions!$C21</f>
        <v>0</v>
      </c>
      <c r="J20" s="21">
        <f>J$4*Assumptions!$C21</f>
        <v>0</v>
      </c>
      <c r="K20" s="21">
        <f>K$4*Assumptions!$C21</f>
        <v>0</v>
      </c>
      <c r="L20" s="21">
        <f>L$4*Assumptions!$C21</f>
        <v>0</v>
      </c>
      <c r="M20" s="21">
        <f>M$4*Assumptions!$C21</f>
        <v>0</v>
      </c>
    </row>
    <row r="21">
      <c r="A21" s="3" t="s">
        <v>28</v>
      </c>
      <c r="B21" s="21">
        <f>B$4*Assumptions!$C22</f>
        <v>90000</v>
      </c>
      <c r="C21" s="21">
        <f>C$4*Assumptions!$C22</f>
        <v>91809</v>
      </c>
      <c r="D21" s="21">
        <f>D$4*Assumptions!$C22</f>
        <v>93654.3609</v>
      </c>
      <c r="E21" s="21">
        <f>E$4*Assumptions!$C22</f>
        <v>95536.81355</v>
      </c>
      <c r="F21" s="21">
        <f>F$4*Assumptions!$C22</f>
        <v>97457.10351</v>
      </c>
      <c r="G21" s="21">
        <f>G$4*Assumptions!$C22</f>
        <v>99415.99129</v>
      </c>
      <c r="H21" s="21">
        <f>H$4*Assumptions!$C22</f>
        <v>101414.2527</v>
      </c>
      <c r="I21" s="21">
        <f>I$4*Assumptions!$C22</f>
        <v>103452.6792</v>
      </c>
      <c r="J21" s="21">
        <f>J$4*Assumptions!$C22</f>
        <v>105532.078</v>
      </c>
      <c r="K21" s="21">
        <f>K$4*Assumptions!$C22</f>
        <v>107653.2728</v>
      </c>
      <c r="L21" s="21">
        <f>L$4*Assumptions!$C22</f>
        <v>109817.1036</v>
      </c>
      <c r="M21" s="21">
        <f>M$4*Assumptions!$C22</f>
        <v>112024.4274</v>
      </c>
    </row>
    <row r="22">
      <c r="A22" s="3" t="s">
        <v>29</v>
      </c>
      <c r="B22" s="21">
        <f>B$4*Assumptions!$C23</f>
        <v>0</v>
      </c>
      <c r="C22" s="21">
        <f>C$4*Assumptions!$C23</f>
        <v>0</v>
      </c>
      <c r="D22" s="21">
        <f>D$4*Assumptions!$C23</f>
        <v>0</v>
      </c>
      <c r="E22" s="21">
        <f>E$4*Assumptions!$C23</f>
        <v>0</v>
      </c>
      <c r="F22" s="21">
        <f>F$4*Assumptions!$C23</f>
        <v>0</v>
      </c>
      <c r="G22" s="21">
        <f>G$4*Assumptions!$C23</f>
        <v>0</v>
      </c>
      <c r="H22" s="21">
        <f>H$4*Assumptions!$C23</f>
        <v>0</v>
      </c>
      <c r="I22" s="21">
        <f>I$4*Assumptions!$C23</f>
        <v>0</v>
      </c>
      <c r="J22" s="21">
        <f>J$4*Assumptions!$C23</f>
        <v>0</v>
      </c>
      <c r="K22" s="21">
        <f>K$4*Assumptions!$C23</f>
        <v>0</v>
      </c>
      <c r="L22" s="21">
        <f>L$4*Assumptions!$C23</f>
        <v>0</v>
      </c>
      <c r="M22" s="21">
        <f>M$4*Assumptions!$C23</f>
        <v>0</v>
      </c>
    </row>
    <row r="23">
      <c r="A23" s="3" t="s">
        <v>30</v>
      </c>
      <c r="B23" s="21">
        <f>B$4*Assumptions!$C24</f>
        <v>270000</v>
      </c>
      <c r="C23" s="21">
        <f>C$4*Assumptions!$C24</f>
        <v>275427</v>
      </c>
      <c r="D23" s="21">
        <f>D$4*Assumptions!$C24</f>
        <v>280963.0827</v>
      </c>
      <c r="E23" s="21">
        <f>E$4*Assumptions!$C24</f>
        <v>286610.4407</v>
      </c>
      <c r="F23" s="21">
        <f>F$4*Assumptions!$C24</f>
        <v>292371.3105</v>
      </c>
      <c r="G23" s="21">
        <f>G$4*Assumptions!$C24</f>
        <v>298247.9739</v>
      </c>
      <c r="H23" s="21">
        <f>H$4*Assumptions!$C24</f>
        <v>304242.7581</v>
      </c>
      <c r="I23" s="21">
        <f>I$4*Assumptions!$C24</f>
        <v>310358.0376</v>
      </c>
      <c r="J23" s="21">
        <f>J$4*Assumptions!$C24</f>
        <v>316596.2341</v>
      </c>
      <c r="K23" s="21">
        <f>K$4*Assumptions!$C24</f>
        <v>322959.8184</v>
      </c>
      <c r="L23" s="21">
        <f>L$4*Assumptions!$C24</f>
        <v>329451.3108</v>
      </c>
      <c r="M23" s="21">
        <f>M$4*Assumptions!$C24</f>
        <v>336073.2821</v>
      </c>
    </row>
    <row r="24">
      <c r="A24" s="3"/>
    </row>
    <row r="25">
      <c r="A25" s="22" t="s">
        <v>16</v>
      </c>
    </row>
    <row r="26">
      <c r="A26" s="3" t="s">
        <v>25</v>
      </c>
      <c r="B26" s="21">
        <f>B$5*Assumptions!$D19</f>
        <v>168000</v>
      </c>
      <c r="C26" s="21">
        <f>C$5*Assumptions!$D19</f>
        <v>171372.6</v>
      </c>
      <c r="D26" s="21">
        <f>D$5*Assumptions!$D19</f>
        <v>174812.9049</v>
      </c>
      <c r="E26" s="21">
        <f>E$5*Assumptions!$D19</f>
        <v>178322.274</v>
      </c>
      <c r="F26" s="21">
        <f>F$5*Assumptions!$D19</f>
        <v>181902.0937</v>
      </c>
      <c r="G26" s="21">
        <f>G$5*Assumptions!$D19</f>
        <v>185553.7782</v>
      </c>
      <c r="H26" s="21">
        <f>H$5*Assumptions!$D19</f>
        <v>189278.7703</v>
      </c>
      <c r="I26" s="21">
        <f>I$5*Assumptions!$D19</f>
        <v>193078.5416</v>
      </c>
      <c r="J26" s="21">
        <f>J$5*Assumptions!$D19</f>
        <v>196954.5933</v>
      </c>
      <c r="K26" s="21">
        <f>K$5*Assumptions!$D19</f>
        <v>200908.4568</v>
      </c>
      <c r="L26" s="21">
        <f>L$5*Assumptions!$D19</f>
        <v>204941.6941</v>
      </c>
      <c r="M26" s="21">
        <f>M$5*Assumptions!$D19</f>
        <v>209055.8986</v>
      </c>
    </row>
    <row r="27">
      <c r="A27" s="3" t="s">
        <v>26</v>
      </c>
      <c r="B27" s="21">
        <f>B$5*Assumptions!$D20</f>
        <v>84000</v>
      </c>
      <c r="C27" s="21">
        <f>C$5*Assumptions!$D20</f>
        <v>85686.3</v>
      </c>
      <c r="D27" s="21">
        <f>D$5*Assumptions!$D20</f>
        <v>87406.45247</v>
      </c>
      <c r="E27" s="21">
        <f>E$5*Assumptions!$D20</f>
        <v>89161.13701</v>
      </c>
      <c r="F27" s="21">
        <f>F$5*Assumptions!$D20</f>
        <v>90951.04683</v>
      </c>
      <c r="G27" s="21">
        <f>G$5*Assumptions!$D20</f>
        <v>92776.8891</v>
      </c>
      <c r="H27" s="21">
        <f>H$5*Assumptions!$D20</f>
        <v>94639.38515</v>
      </c>
      <c r="I27" s="21">
        <f>I$5*Assumptions!$D20</f>
        <v>96539.2708</v>
      </c>
      <c r="J27" s="21">
        <f>J$5*Assumptions!$D20</f>
        <v>98477.29666</v>
      </c>
      <c r="K27" s="21">
        <f>K$5*Assumptions!$D20</f>
        <v>100454.2284</v>
      </c>
      <c r="L27" s="21">
        <f>L$5*Assumptions!$D20</f>
        <v>102470.847</v>
      </c>
      <c r="M27" s="21">
        <f>M$5*Assumptions!$D20</f>
        <v>104527.9493</v>
      </c>
    </row>
    <row r="28">
      <c r="A28" s="3" t="s">
        <v>27</v>
      </c>
      <c r="B28" s="21">
        <f>B$5*Assumptions!$D21</f>
        <v>28000</v>
      </c>
      <c r="C28" s="21">
        <f>C$5*Assumptions!$D21</f>
        <v>28562.1</v>
      </c>
      <c r="D28" s="21">
        <f>D$5*Assumptions!$D21</f>
        <v>29135.48416</v>
      </c>
      <c r="E28" s="21">
        <f>E$5*Assumptions!$D21</f>
        <v>29720.379</v>
      </c>
      <c r="F28" s="21">
        <f>F$5*Assumptions!$D21</f>
        <v>30317.01561</v>
      </c>
      <c r="G28" s="21">
        <f>G$5*Assumptions!$D21</f>
        <v>30925.6297</v>
      </c>
      <c r="H28" s="21">
        <f>H$5*Assumptions!$D21</f>
        <v>31546.46172</v>
      </c>
      <c r="I28" s="21">
        <f>I$5*Assumptions!$D21</f>
        <v>32179.75693</v>
      </c>
      <c r="J28" s="21">
        <f>J$5*Assumptions!$D21</f>
        <v>32825.76555</v>
      </c>
      <c r="K28" s="21">
        <f>K$5*Assumptions!$D21</f>
        <v>33484.7428</v>
      </c>
      <c r="L28" s="21">
        <f>L$5*Assumptions!$D21</f>
        <v>34156.94901</v>
      </c>
      <c r="M28" s="21">
        <f>M$5*Assumptions!$D21</f>
        <v>34842.64976</v>
      </c>
    </row>
    <row r="29">
      <c r="A29" s="3" t="s">
        <v>28</v>
      </c>
      <c r="B29" s="21">
        <f>B$5*Assumptions!$D22</f>
        <v>56000</v>
      </c>
      <c r="C29" s="21">
        <f>C$5*Assumptions!$D22</f>
        <v>57124.2</v>
      </c>
      <c r="D29" s="21">
        <f>D$5*Assumptions!$D22</f>
        <v>58270.96832</v>
      </c>
      <c r="E29" s="21">
        <f>E$5*Assumptions!$D22</f>
        <v>59440.758</v>
      </c>
      <c r="F29" s="21">
        <f>F$5*Assumptions!$D22</f>
        <v>60634.03122</v>
      </c>
      <c r="G29" s="21">
        <f>G$5*Assumptions!$D22</f>
        <v>61851.2594</v>
      </c>
      <c r="H29" s="21">
        <f>H$5*Assumptions!$D22</f>
        <v>63092.92343</v>
      </c>
      <c r="I29" s="21">
        <f>I$5*Assumptions!$D22</f>
        <v>64359.51387</v>
      </c>
      <c r="J29" s="21">
        <f>J$5*Assumptions!$D22</f>
        <v>65651.53111</v>
      </c>
      <c r="K29" s="21">
        <f>K$5*Assumptions!$D22</f>
        <v>66969.4856</v>
      </c>
      <c r="L29" s="21">
        <f>L$5*Assumptions!$D22</f>
        <v>68313.89802</v>
      </c>
      <c r="M29" s="21">
        <f>M$5*Assumptions!$D22</f>
        <v>69685.29952</v>
      </c>
    </row>
    <row r="30">
      <c r="A30" s="3" t="s">
        <v>29</v>
      </c>
      <c r="B30" s="21">
        <f>B$5*Assumptions!$D23</f>
        <v>28000</v>
      </c>
      <c r="C30" s="21">
        <f>C$5*Assumptions!$D23</f>
        <v>28562.1</v>
      </c>
      <c r="D30" s="21">
        <f>D$5*Assumptions!$D23</f>
        <v>29135.48416</v>
      </c>
      <c r="E30" s="21">
        <f>E$5*Assumptions!$D23</f>
        <v>29720.379</v>
      </c>
      <c r="F30" s="21">
        <f>F$5*Assumptions!$D23</f>
        <v>30317.01561</v>
      </c>
      <c r="G30" s="21">
        <f>G$5*Assumptions!$D23</f>
        <v>30925.6297</v>
      </c>
      <c r="H30" s="21">
        <f>H$5*Assumptions!$D23</f>
        <v>31546.46172</v>
      </c>
      <c r="I30" s="21">
        <f>I$5*Assumptions!$D23</f>
        <v>32179.75693</v>
      </c>
      <c r="J30" s="21">
        <f>J$5*Assumptions!$D23</f>
        <v>32825.76555</v>
      </c>
      <c r="K30" s="21">
        <f>K$5*Assumptions!$D23</f>
        <v>33484.7428</v>
      </c>
      <c r="L30" s="21">
        <f>L$5*Assumptions!$D23</f>
        <v>34156.94901</v>
      </c>
      <c r="M30" s="21">
        <f>M$5*Assumptions!$D23</f>
        <v>34842.64976</v>
      </c>
    </row>
    <row r="31">
      <c r="A31" s="3" t="s">
        <v>30</v>
      </c>
      <c r="B31" s="21">
        <f>B$5*Assumptions!$D24</f>
        <v>196000</v>
      </c>
      <c r="C31" s="21">
        <f>C$5*Assumptions!$D24</f>
        <v>199934.7</v>
      </c>
      <c r="D31" s="21">
        <f>D$5*Assumptions!$D24</f>
        <v>203948.3891</v>
      </c>
      <c r="E31" s="21">
        <f>E$5*Assumptions!$D24</f>
        <v>208042.653</v>
      </c>
      <c r="F31" s="21">
        <f>F$5*Assumptions!$D24</f>
        <v>212219.1093</v>
      </c>
      <c r="G31" s="21">
        <f>G$5*Assumptions!$D24</f>
        <v>216479.4079</v>
      </c>
      <c r="H31" s="21">
        <f>H$5*Assumptions!$D24</f>
        <v>220825.232</v>
      </c>
      <c r="I31" s="21">
        <f>I$5*Assumptions!$D24</f>
        <v>225258.2985</v>
      </c>
      <c r="J31" s="21">
        <f>J$5*Assumptions!$D24</f>
        <v>229780.3589</v>
      </c>
      <c r="K31" s="21">
        <f>K$5*Assumptions!$D24</f>
        <v>234393.1996</v>
      </c>
      <c r="L31" s="21">
        <f>L$5*Assumptions!$D24</f>
        <v>239098.6431</v>
      </c>
      <c r="M31" s="21">
        <f>M$5*Assumptions!$D24</f>
        <v>243898.5483</v>
      </c>
    </row>
    <row r="32">
      <c r="A32" s="3"/>
    </row>
    <row r="33">
      <c r="A33" s="23" t="s">
        <v>53</v>
      </c>
    </row>
    <row r="34">
      <c r="A34" s="22" t="s">
        <v>14</v>
      </c>
    </row>
    <row r="35">
      <c r="A35" s="3" t="s">
        <v>25</v>
      </c>
      <c r="B35" s="21">
        <f>B10*(1-Assumptions!$B27)</f>
        <v>517920</v>
      </c>
      <c r="C35" s="21">
        <f>C10*(1-Assumptions!$B27)</f>
        <v>525714.696</v>
      </c>
      <c r="D35" s="21">
        <f>D10*(1-Assumptions!$B27)</f>
        <v>533626.7022</v>
      </c>
      <c r="E35" s="21">
        <f>E10*(1-Assumptions!$B27)</f>
        <v>541657.784</v>
      </c>
      <c r="F35" s="21">
        <f>F10*(1-Assumptions!$B27)</f>
        <v>549809.7337</v>
      </c>
      <c r="G35" s="21">
        <f>G10*(1-Assumptions!$B27)</f>
        <v>558084.3702</v>
      </c>
      <c r="H35" s="21">
        <f>H10*(1-Assumptions!$B27)</f>
        <v>566483.54</v>
      </c>
      <c r="I35" s="21">
        <f>I10*(1-Assumptions!$B27)</f>
        <v>575009.1172</v>
      </c>
      <c r="J35" s="21">
        <f>J10*(1-Assumptions!$B27)</f>
        <v>583663.0044</v>
      </c>
      <c r="K35" s="21">
        <f>K10*(1-Assumptions!$B27)</f>
        <v>592447.1327</v>
      </c>
      <c r="L35" s="21">
        <f>L10*(1-Assumptions!$B27)</f>
        <v>601363.462</v>
      </c>
      <c r="M35" s="21">
        <f>M10*(1-Assumptions!$B27)</f>
        <v>610413.9821</v>
      </c>
    </row>
    <row r="36">
      <c r="A36" s="3" t="s">
        <v>26</v>
      </c>
      <c r="B36" s="21">
        <f>B11*(1-Assumptions!$B28)</f>
        <v>268320</v>
      </c>
      <c r="C36" s="21">
        <f>C11*(1-Assumptions!$B28)</f>
        <v>272358.216</v>
      </c>
      <c r="D36" s="21">
        <f>D11*(1-Assumptions!$B28)</f>
        <v>276457.2072</v>
      </c>
      <c r="E36" s="21">
        <f>E11*(1-Assumptions!$B28)</f>
        <v>280617.8881</v>
      </c>
      <c r="F36" s="21">
        <f>F11*(1-Assumptions!$B28)</f>
        <v>284841.1873</v>
      </c>
      <c r="G36" s="21">
        <f>G11*(1-Assumptions!$B28)</f>
        <v>289128.0472</v>
      </c>
      <c r="H36" s="21">
        <f>H11*(1-Assumptions!$B28)</f>
        <v>293479.4243</v>
      </c>
      <c r="I36" s="21">
        <f>I11*(1-Assumptions!$B28)</f>
        <v>297896.2897</v>
      </c>
      <c r="J36" s="21">
        <f>J11*(1-Assumptions!$B28)</f>
        <v>302379.6288</v>
      </c>
      <c r="K36" s="21">
        <f>K11*(1-Assumptions!$B28)</f>
        <v>306930.4422</v>
      </c>
      <c r="L36" s="21">
        <f>L11*(1-Assumptions!$B28)</f>
        <v>311549.7454</v>
      </c>
      <c r="M36" s="21">
        <f>M11*(1-Assumptions!$B28)</f>
        <v>316238.569</v>
      </c>
    </row>
    <row r="37">
      <c r="A37" s="3" t="s">
        <v>27</v>
      </c>
      <c r="B37" s="21">
        <f>B12*(1-Assumptions!$B29)</f>
        <v>183040</v>
      </c>
      <c r="C37" s="21">
        <f>C12*(1-Assumptions!$B29)</f>
        <v>185794.752</v>
      </c>
      <c r="D37" s="21">
        <f>D12*(1-Assumptions!$B29)</f>
        <v>188590.963</v>
      </c>
      <c r="E37" s="21">
        <f>E12*(1-Assumptions!$B29)</f>
        <v>191429.257</v>
      </c>
      <c r="F37" s="21">
        <f>F12*(1-Assumptions!$B29)</f>
        <v>194310.2673</v>
      </c>
      <c r="G37" s="21">
        <f>G12*(1-Assumptions!$B29)</f>
        <v>197234.6369</v>
      </c>
      <c r="H37" s="21">
        <f>H12*(1-Assumptions!$B29)</f>
        <v>200203.0181</v>
      </c>
      <c r="I37" s="21">
        <f>I12*(1-Assumptions!$B29)</f>
        <v>203216.0736</v>
      </c>
      <c r="J37" s="21">
        <f>J12*(1-Assumptions!$B29)</f>
        <v>206274.4755</v>
      </c>
      <c r="K37" s="21">
        <f>K12*(1-Assumptions!$B29)</f>
        <v>209378.9063</v>
      </c>
      <c r="L37" s="21">
        <f>L12*(1-Assumptions!$B29)</f>
        <v>212530.0589</v>
      </c>
      <c r="M37" s="21">
        <f>M12*(1-Assumptions!$B29)</f>
        <v>215728.6362</v>
      </c>
    </row>
    <row r="38">
      <c r="A38" s="3" t="s">
        <v>28</v>
      </c>
      <c r="B38" s="21">
        <f>B13*(1-Assumptions!$B30)</f>
        <v>274560</v>
      </c>
      <c r="C38" s="21">
        <f>C13*(1-Assumptions!$B30)</f>
        <v>278692.128</v>
      </c>
      <c r="D38" s="21">
        <f>D13*(1-Assumptions!$B30)</f>
        <v>282886.4445</v>
      </c>
      <c r="E38" s="21">
        <f>E13*(1-Assumptions!$B30)</f>
        <v>287143.8855</v>
      </c>
      <c r="F38" s="21">
        <f>F13*(1-Assumptions!$B30)</f>
        <v>291465.401</v>
      </c>
      <c r="G38" s="21">
        <f>G13*(1-Assumptions!$B30)</f>
        <v>295851.9553</v>
      </c>
      <c r="H38" s="21">
        <f>H13*(1-Assumptions!$B30)</f>
        <v>300304.5272</v>
      </c>
      <c r="I38" s="21">
        <f>I13*(1-Assumptions!$B30)</f>
        <v>304824.1103</v>
      </c>
      <c r="J38" s="21">
        <f>J13*(1-Assumptions!$B30)</f>
        <v>309411.7132</v>
      </c>
      <c r="K38" s="21">
        <f>K13*(1-Assumptions!$B30)</f>
        <v>314068.3595</v>
      </c>
      <c r="L38" s="21">
        <f>L13*(1-Assumptions!$B30)</f>
        <v>318795.0883</v>
      </c>
      <c r="M38" s="21">
        <f>M13*(1-Assumptions!$B30)</f>
        <v>323592.9544</v>
      </c>
    </row>
    <row r="39">
      <c r="A39" s="3" t="s">
        <v>29</v>
      </c>
      <c r="B39" s="21">
        <f>B14*(1-Assumptions!$B31)</f>
        <v>280800</v>
      </c>
      <c r="C39" s="21">
        <f>C14*(1-Assumptions!$B31)</f>
        <v>285026.04</v>
      </c>
      <c r="D39" s="21">
        <f>D14*(1-Assumptions!$B31)</f>
        <v>289315.6819</v>
      </c>
      <c r="E39" s="21">
        <f>E14*(1-Assumptions!$B31)</f>
        <v>293669.8829</v>
      </c>
      <c r="F39" s="21">
        <f>F14*(1-Assumptions!$B31)</f>
        <v>298089.6147</v>
      </c>
      <c r="G39" s="21">
        <f>G14*(1-Assumptions!$B31)</f>
        <v>302575.8634</v>
      </c>
      <c r="H39" s="21">
        <f>H14*(1-Assumptions!$B31)</f>
        <v>307129.6301</v>
      </c>
      <c r="I39" s="21">
        <f>I14*(1-Assumptions!$B31)</f>
        <v>311751.931</v>
      </c>
      <c r="J39" s="21">
        <f>J14*(1-Assumptions!$B31)</f>
        <v>316443.7976</v>
      </c>
      <c r="K39" s="21">
        <f>K14*(1-Assumptions!$B31)</f>
        <v>321206.2767</v>
      </c>
      <c r="L39" s="21">
        <f>L14*(1-Assumptions!$B31)</f>
        <v>326040.4312</v>
      </c>
      <c r="M39" s="21">
        <f>M14*(1-Assumptions!$B31)</f>
        <v>330947.3397</v>
      </c>
    </row>
    <row r="40">
      <c r="A40" s="3" t="s">
        <v>30</v>
      </c>
      <c r="B40" s="21">
        <f>B15*(1-Assumptions!$B32)</f>
        <v>265200</v>
      </c>
      <c r="C40" s="21">
        <f>C15*(1-Assumptions!$B32)</f>
        <v>269191.26</v>
      </c>
      <c r="D40" s="21">
        <f>D15*(1-Assumptions!$B32)</f>
        <v>273242.5885</v>
      </c>
      <c r="E40" s="21">
        <f>E15*(1-Assumptions!$B32)</f>
        <v>277354.8894</v>
      </c>
      <c r="F40" s="21">
        <f>F15*(1-Assumptions!$B32)</f>
        <v>281529.0805</v>
      </c>
      <c r="G40" s="21">
        <f>G15*(1-Assumptions!$B32)</f>
        <v>285766.0932</v>
      </c>
      <c r="H40" s="21">
        <f>H15*(1-Assumptions!$B32)</f>
        <v>290066.8729</v>
      </c>
      <c r="I40" s="21">
        <f>I15*(1-Assumptions!$B32)</f>
        <v>294432.3793</v>
      </c>
      <c r="J40" s="21">
        <f>J15*(1-Assumptions!$B32)</f>
        <v>298863.5866</v>
      </c>
      <c r="K40" s="21">
        <f>K15*(1-Assumptions!$B32)</f>
        <v>303361.4836</v>
      </c>
      <c r="L40" s="21">
        <f>L15*(1-Assumptions!$B32)</f>
        <v>307927.0739</v>
      </c>
      <c r="M40" s="21">
        <f>M15*(1-Assumptions!$B32)</f>
        <v>312561.3764</v>
      </c>
    </row>
    <row r="41">
      <c r="A41" s="22" t="s">
        <v>54</v>
      </c>
      <c r="B41" s="21">
        <f t="shared" ref="B41:M41" si="2">SUM(B35:B40)</f>
        <v>1789840</v>
      </c>
      <c r="C41" s="21">
        <f t="shared" si="2"/>
        <v>1816777.092</v>
      </c>
      <c r="D41" s="21">
        <f t="shared" si="2"/>
        <v>1844119.587</v>
      </c>
      <c r="E41" s="21">
        <f t="shared" si="2"/>
        <v>1871873.587</v>
      </c>
      <c r="F41" s="21">
        <f t="shared" si="2"/>
        <v>1900045.285</v>
      </c>
      <c r="G41" s="21">
        <f t="shared" si="2"/>
        <v>1928640.966</v>
      </c>
      <c r="H41" s="21">
        <f t="shared" si="2"/>
        <v>1957667.013</v>
      </c>
      <c r="I41" s="21">
        <f t="shared" si="2"/>
        <v>1987129.901</v>
      </c>
      <c r="J41" s="21">
        <f t="shared" si="2"/>
        <v>2017036.206</v>
      </c>
      <c r="K41" s="21">
        <f t="shared" si="2"/>
        <v>2047392.601</v>
      </c>
      <c r="L41" s="21">
        <f t="shared" si="2"/>
        <v>2078205.86</v>
      </c>
      <c r="M41" s="21">
        <f t="shared" si="2"/>
        <v>2109482.858</v>
      </c>
    </row>
    <row r="42">
      <c r="A42" s="3"/>
    </row>
    <row r="43">
      <c r="A43" s="22" t="s">
        <v>15</v>
      </c>
    </row>
    <row r="44">
      <c r="A44" s="3" t="s">
        <v>25</v>
      </c>
      <c r="B44" s="21">
        <f>B18*(1-Assumptions!$C27)</f>
        <v>224100</v>
      </c>
      <c r="C44" s="21">
        <f>C18*(1-Assumptions!$C27)</f>
        <v>228604.41</v>
      </c>
      <c r="D44" s="21">
        <f>D18*(1-Assumptions!$C27)</f>
        <v>233199.3586</v>
      </c>
      <c r="E44" s="21">
        <f>E18*(1-Assumptions!$C27)</f>
        <v>237886.6657</v>
      </c>
      <c r="F44" s="21">
        <f>F18*(1-Assumptions!$C27)</f>
        <v>242668.1877</v>
      </c>
      <c r="G44" s="21">
        <f>G18*(1-Assumptions!$C27)</f>
        <v>247545.8183</v>
      </c>
      <c r="H44" s="21">
        <f>H18*(1-Assumptions!$C27)</f>
        <v>252521.4893</v>
      </c>
      <c r="I44" s="21">
        <f>I18*(1-Assumptions!$C27)</f>
        <v>257597.1712</v>
      </c>
      <c r="J44" s="21">
        <f>J18*(1-Assumptions!$C27)</f>
        <v>262774.8743</v>
      </c>
      <c r="K44" s="21">
        <f>K18*(1-Assumptions!$C27)</f>
        <v>268056.6493</v>
      </c>
      <c r="L44" s="21">
        <f>L18*(1-Assumptions!$C27)</f>
        <v>273444.588</v>
      </c>
      <c r="M44" s="21">
        <f>M18*(1-Assumptions!$C27)</f>
        <v>278940.8242</v>
      </c>
    </row>
    <row r="45">
      <c r="A45" s="3" t="s">
        <v>26</v>
      </c>
      <c r="B45" s="21">
        <f>B19*(1-Assumptions!$C28)</f>
        <v>232200</v>
      </c>
      <c r="C45" s="21">
        <f>C19*(1-Assumptions!$C28)</f>
        <v>236867.22</v>
      </c>
      <c r="D45" s="21">
        <f>D19*(1-Assumptions!$C28)</f>
        <v>241628.2511</v>
      </c>
      <c r="E45" s="21">
        <f>E19*(1-Assumptions!$C28)</f>
        <v>246484.979</v>
      </c>
      <c r="F45" s="21">
        <f>F19*(1-Assumptions!$C28)</f>
        <v>251439.327</v>
      </c>
      <c r="G45" s="21">
        <f>G19*(1-Assumptions!$C28)</f>
        <v>256493.2575</v>
      </c>
      <c r="H45" s="21">
        <f>H19*(1-Assumptions!$C28)</f>
        <v>261648.772</v>
      </c>
      <c r="I45" s="21">
        <f>I19*(1-Assumptions!$C28)</f>
        <v>266907.9123</v>
      </c>
      <c r="J45" s="21">
        <f>J19*(1-Assumptions!$C28)</f>
        <v>272272.7614</v>
      </c>
      <c r="K45" s="21">
        <f>K19*(1-Assumptions!$C28)</f>
        <v>277745.4439</v>
      </c>
      <c r="L45" s="21">
        <f>L19*(1-Assumptions!$C28)</f>
        <v>283328.1273</v>
      </c>
      <c r="M45" s="21">
        <f>M19*(1-Assumptions!$C28)</f>
        <v>289023.0226</v>
      </c>
    </row>
    <row r="46">
      <c r="A46" s="3" t="s">
        <v>27</v>
      </c>
      <c r="B46" s="21">
        <f>B20*(1-Assumptions!$C29)</f>
        <v>0</v>
      </c>
      <c r="C46" s="21">
        <f>C20*(1-Assumptions!$C29)</f>
        <v>0</v>
      </c>
      <c r="D46" s="21">
        <f>D20*(1-Assumptions!$C29)</f>
        <v>0</v>
      </c>
      <c r="E46" s="21">
        <f>E20*(1-Assumptions!$C29)</f>
        <v>0</v>
      </c>
      <c r="F46" s="21">
        <f>F20*(1-Assumptions!$C29)</f>
        <v>0</v>
      </c>
      <c r="G46" s="21">
        <f>G20*(1-Assumptions!$C29)</f>
        <v>0</v>
      </c>
      <c r="H46" s="21">
        <f>H20*(1-Assumptions!$C29)</f>
        <v>0</v>
      </c>
      <c r="I46" s="21">
        <f>I20*(1-Assumptions!$C29)</f>
        <v>0</v>
      </c>
      <c r="J46" s="21">
        <f>J20*(1-Assumptions!$C29)</f>
        <v>0</v>
      </c>
      <c r="K46" s="21">
        <f>K20*(1-Assumptions!$C29)</f>
        <v>0</v>
      </c>
      <c r="L46" s="21">
        <f>L20*(1-Assumptions!$C29)</f>
        <v>0</v>
      </c>
      <c r="M46" s="21">
        <f>M20*(1-Assumptions!$C29)</f>
        <v>0</v>
      </c>
    </row>
    <row r="47">
      <c r="A47" s="3" t="s">
        <v>28</v>
      </c>
      <c r="B47" s="21">
        <f>B21*(1-Assumptions!$C30)</f>
        <v>78300</v>
      </c>
      <c r="C47" s="21">
        <f>C21*(1-Assumptions!$C30)</f>
        <v>79873.83</v>
      </c>
      <c r="D47" s="21">
        <f>D21*(1-Assumptions!$C30)</f>
        <v>81479.29398</v>
      </c>
      <c r="E47" s="21">
        <f>E21*(1-Assumptions!$C30)</f>
        <v>83117.02779</v>
      </c>
      <c r="F47" s="21">
        <f>F21*(1-Assumptions!$C30)</f>
        <v>84787.68005</v>
      </c>
      <c r="G47" s="21">
        <f>G21*(1-Assumptions!$C30)</f>
        <v>86491.91242</v>
      </c>
      <c r="H47" s="21">
        <f>H21*(1-Assumptions!$C30)</f>
        <v>88230.39986</v>
      </c>
      <c r="I47" s="21">
        <f>I21*(1-Assumptions!$C30)</f>
        <v>90003.8309</v>
      </c>
      <c r="J47" s="21">
        <f>J21*(1-Assumptions!$C30)</f>
        <v>91812.9079</v>
      </c>
      <c r="K47" s="21">
        <f>K21*(1-Assumptions!$C30)</f>
        <v>93658.34735</v>
      </c>
      <c r="L47" s="21">
        <f>L21*(1-Assumptions!$C30)</f>
        <v>95540.88013</v>
      </c>
      <c r="M47" s="21">
        <f>M21*(1-Assumptions!$C30)</f>
        <v>97461.25182</v>
      </c>
    </row>
    <row r="48">
      <c r="A48" s="3" t="s">
        <v>29</v>
      </c>
      <c r="B48" s="21">
        <f>B22*(1-Assumptions!$C31)</f>
        <v>0</v>
      </c>
      <c r="C48" s="21">
        <f>C22*(1-Assumptions!$C31)</f>
        <v>0</v>
      </c>
      <c r="D48" s="21">
        <f>D22*(1-Assumptions!$C31)</f>
        <v>0</v>
      </c>
      <c r="E48" s="21">
        <f>E22*(1-Assumptions!$C31)</f>
        <v>0</v>
      </c>
      <c r="F48" s="21">
        <f>F22*(1-Assumptions!$C31)</f>
        <v>0</v>
      </c>
      <c r="G48" s="21">
        <f>G22*(1-Assumptions!$C31)</f>
        <v>0</v>
      </c>
      <c r="H48" s="21">
        <f>H22*(1-Assumptions!$C31)</f>
        <v>0</v>
      </c>
      <c r="I48" s="21">
        <f>I22*(1-Assumptions!$C31)</f>
        <v>0</v>
      </c>
      <c r="J48" s="21">
        <f>J22*(1-Assumptions!$C31)</f>
        <v>0</v>
      </c>
      <c r="K48" s="21">
        <f>K22*(1-Assumptions!$C31)</f>
        <v>0</v>
      </c>
      <c r="L48" s="21">
        <f>L22*(1-Assumptions!$C31)</f>
        <v>0</v>
      </c>
      <c r="M48" s="21">
        <f>M22*(1-Assumptions!$C31)</f>
        <v>0</v>
      </c>
    </row>
    <row r="49">
      <c r="A49" s="3" t="s">
        <v>30</v>
      </c>
      <c r="B49" s="21">
        <f>B23*(1-Assumptions!$C32)</f>
        <v>229500</v>
      </c>
      <c r="C49" s="21">
        <f>C23*(1-Assumptions!$C32)</f>
        <v>234112.95</v>
      </c>
      <c r="D49" s="21">
        <f>D23*(1-Assumptions!$C32)</f>
        <v>238818.6203</v>
      </c>
      <c r="E49" s="21">
        <f>E23*(1-Assumptions!$C32)</f>
        <v>243618.8746</v>
      </c>
      <c r="F49" s="21">
        <f>F23*(1-Assumptions!$C32)</f>
        <v>248515.6139</v>
      </c>
      <c r="G49" s="21">
        <f>G23*(1-Assumptions!$C32)</f>
        <v>253510.7778</v>
      </c>
      <c r="H49" s="21">
        <f>H23*(1-Assumptions!$C32)</f>
        <v>258606.3444</v>
      </c>
      <c r="I49" s="21">
        <f>I23*(1-Assumptions!$C32)</f>
        <v>263804.3319</v>
      </c>
      <c r="J49" s="21">
        <f>J23*(1-Assumptions!$C32)</f>
        <v>269106.799</v>
      </c>
      <c r="K49" s="21">
        <f>K23*(1-Assumptions!$C32)</f>
        <v>274515.8457</v>
      </c>
      <c r="L49" s="21">
        <f>L23*(1-Assumptions!$C32)</f>
        <v>280033.6142</v>
      </c>
      <c r="M49" s="21">
        <f>M23*(1-Assumptions!$C32)</f>
        <v>285662.2898</v>
      </c>
    </row>
    <row r="50">
      <c r="A50" s="22" t="s">
        <v>55</v>
      </c>
      <c r="B50" s="21">
        <f t="shared" ref="B50:M50" si="3">SUM(B44:B49)</f>
        <v>764100</v>
      </c>
      <c r="C50" s="21">
        <f t="shared" si="3"/>
        <v>779458.41</v>
      </c>
      <c r="D50" s="21">
        <f t="shared" si="3"/>
        <v>795125.524</v>
      </c>
      <c r="E50" s="21">
        <f t="shared" si="3"/>
        <v>811107.5471</v>
      </c>
      <c r="F50" s="21">
        <f t="shared" si="3"/>
        <v>827410.8088</v>
      </c>
      <c r="G50" s="21">
        <f t="shared" si="3"/>
        <v>844041.766</v>
      </c>
      <c r="H50" s="21">
        <f t="shared" si="3"/>
        <v>861007.0055</v>
      </c>
      <c r="I50" s="21">
        <f t="shared" si="3"/>
        <v>878313.2463</v>
      </c>
      <c r="J50" s="21">
        <f t="shared" si="3"/>
        <v>895967.3426</v>
      </c>
      <c r="K50" s="21">
        <f t="shared" si="3"/>
        <v>913976.2862</v>
      </c>
      <c r="L50" s="21">
        <f t="shared" si="3"/>
        <v>932347.2095</v>
      </c>
      <c r="M50" s="21">
        <f t="shared" si="3"/>
        <v>951087.3884</v>
      </c>
    </row>
    <row r="51">
      <c r="A51" s="3"/>
    </row>
    <row r="52">
      <c r="A52" s="22" t="s">
        <v>16</v>
      </c>
    </row>
    <row r="53">
      <c r="A53" s="3" t="s">
        <v>25</v>
      </c>
      <c r="B53" s="21">
        <f>B26*(1-Assumptions!$D27)</f>
        <v>139440</v>
      </c>
      <c r="C53" s="21">
        <f>C26*(1-Assumptions!$D27)</f>
        <v>142239.258</v>
      </c>
      <c r="D53" s="21">
        <f>D26*(1-Assumptions!$D27)</f>
        <v>145094.7111</v>
      </c>
      <c r="E53" s="21">
        <f>E26*(1-Assumptions!$D27)</f>
        <v>148007.4874</v>
      </c>
      <c r="F53" s="21">
        <f>F26*(1-Assumptions!$D27)</f>
        <v>150978.7377</v>
      </c>
      <c r="G53" s="21">
        <f>G26*(1-Assumptions!$D27)</f>
        <v>154009.6359</v>
      </c>
      <c r="H53" s="21">
        <f>H26*(1-Assumptions!$D27)</f>
        <v>157101.3793</v>
      </c>
      <c r="I53" s="21">
        <f>I26*(1-Assumptions!$D27)</f>
        <v>160255.1895</v>
      </c>
      <c r="J53" s="21">
        <f>J26*(1-Assumptions!$D27)</f>
        <v>163472.3125</v>
      </c>
      <c r="K53" s="21">
        <f>K26*(1-Assumptions!$D27)</f>
        <v>166754.0191</v>
      </c>
      <c r="L53" s="21">
        <f>L26*(1-Assumptions!$D27)</f>
        <v>170101.6061</v>
      </c>
      <c r="M53" s="21">
        <f>M26*(1-Assumptions!$D27)</f>
        <v>173516.3958</v>
      </c>
    </row>
    <row r="54">
      <c r="A54" s="3" t="s">
        <v>26</v>
      </c>
      <c r="B54" s="21">
        <f>B27*(1-Assumptions!$D28)</f>
        <v>68880</v>
      </c>
      <c r="C54" s="21">
        <f>C27*(1-Assumptions!$D28)</f>
        <v>70262.766</v>
      </c>
      <c r="D54" s="21">
        <f>D27*(1-Assumptions!$D28)</f>
        <v>71673.29103</v>
      </c>
      <c r="E54" s="21">
        <f>E27*(1-Assumptions!$D28)</f>
        <v>73112.13234</v>
      </c>
      <c r="F54" s="21">
        <f>F27*(1-Assumptions!$D28)</f>
        <v>74579.8584</v>
      </c>
      <c r="G54" s="21">
        <f>G27*(1-Assumptions!$D28)</f>
        <v>76077.04906</v>
      </c>
      <c r="H54" s="21">
        <f>H27*(1-Assumptions!$D28)</f>
        <v>77604.29582</v>
      </c>
      <c r="I54" s="21">
        <f>I27*(1-Assumptions!$D28)</f>
        <v>79162.20206</v>
      </c>
      <c r="J54" s="21">
        <f>J27*(1-Assumptions!$D28)</f>
        <v>80751.38326</v>
      </c>
      <c r="K54" s="21">
        <f>K27*(1-Assumptions!$D28)</f>
        <v>82372.46728</v>
      </c>
      <c r="L54" s="21">
        <f>L27*(1-Assumptions!$D28)</f>
        <v>84026.09456</v>
      </c>
      <c r="M54" s="21">
        <f>M27*(1-Assumptions!$D28)</f>
        <v>85712.91841</v>
      </c>
    </row>
    <row r="55">
      <c r="A55" s="3" t="s">
        <v>27</v>
      </c>
      <c r="B55" s="21">
        <f>B28*(1-Assumptions!$D29)</f>
        <v>24360</v>
      </c>
      <c r="C55" s="21">
        <f>C28*(1-Assumptions!$D29)</f>
        <v>24849.027</v>
      </c>
      <c r="D55" s="21">
        <f>D28*(1-Assumptions!$D29)</f>
        <v>25347.87122</v>
      </c>
      <c r="E55" s="21">
        <f>E28*(1-Assumptions!$D29)</f>
        <v>25856.72973</v>
      </c>
      <c r="F55" s="21">
        <f>F28*(1-Assumptions!$D29)</f>
        <v>26375.80358</v>
      </c>
      <c r="G55" s="21">
        <f>G28*(1-Assumptions!$D29)</f>
        <v>26905.29784</v>
      </c>
      <c r="H55" s="21">
        <f>H28*(1-Assumptions!$D29)</f>
        <v>27445.42169</v>
      </c>
      <c r="I55" s="21">
        <f>I28*(1-Assumptions!$D29)</f>
        <v>27996.38853</v>
      </c>
      <c r="J55" s="21">
        <f>J28*(1-Assumptions!$D29)</f>
        <v>28558.41603</v>
      </c>
      <c r="K55" s="21">
        <f>K28*(1-Assumptions!$D29)</f>
        <v>29131.72623</v>
      </c>
      <c r="L55" s="21">
        <f>L28*(1-Assumptions!$D29)</f>
        <v>29716.54564</v>
      </c>
      <c r="M55" s="21">
        <f>M28*(1-Assumptions!$D29)</f>
        <v>30313.10529</v>
      </c>
    </row>
    <row r="56">
      <c r="A56" s="3" t="s">
        <v>28</v>
      </c>
      <c r="B56" s="21">
        <f>B29*(1-Assumptions!$D30)</f>
        <v>50400</v>
      </c>
      <c r="C56" s="21">
        <f>C29*(1-Assumptions!$D30)</f>
        <v>51411.78</v>
      </c>
      <c r="D56" s="21">
        <f>D29*(1-Assumptions!$D30)</f>
        <v>52443.87148</v>
      </c>
      <c r="E56" s="21">
        <f>E29*(1-Assumptions!$D30)</f>
        <v>53496.6822</v>
      </c>
      <c r="F56" s="21">
        <f>F29*(1-Assumptions!$D30)</f>
        <v>54570.6281</v>
      </c>
      <c r="G56" s="21">
        <f>G29*(1-Assumptions!$D30)</f>
        <v>55666.13346</v>
      </c>
      <c r="H56" s="21">
        <f>H29*(1-Assumptions!$D30)</f>
        <v>56783.63109</v>
      </c>
      <c r="I56" s="21">
        <f>I29*(1-Assumptions!$D30)</f>
        <v>57923.56248</v>
      </c>
      <c r="J56" s="21">
        <f>J29*(1-Assumptions!$D30)</f>
        <v>59086.378</v>
      </c>
      <c r="K56" s="21">
        <f>K29*(1-Assumptions!$D30)</f>
        <v>60272.53704</v>
      </c>
      <c r="L56" s="21">
        <f>L29*(1-Assumptions!$D30)</f>
        <v>61482.50822</v>
      </c>
      <c r="M56" s="21">
        <f>M29*(1-Assumptions!$D30)</f>
        <v>62716.76957</v>
      </c>
    </row>
    <row r="57">
      <c r="A57" s="3" t="s">
        <v>29</v>
      </c>
      <c r="B57" s="21">
        <f>B30*(1-Assumptions!$D31)</f>
        <v>24640</v>
      </c>
      <c r="C57" s="21">
        <f>C30*(1-Assumptions!$D31)</f>
        <v>25134.648</v>
      </c>
      <c r="D57" s="21">
        <f>D30*(1-Assumptions!$D31)</f>
        <v>25639.22606</v>
      </c>
      <c r="E57" s="21">
        <f>E30*(1-Assumptions!$D31)</f>
        <v>26153.93352</v>
      </c>
      <c r="F57" s="21">
        <f>F30*(1-Assumptions!$D31)</f>
        <v>26678.97374</v>
      </c>
      <c r="G57" s="21">
        <f>G30*(1-Assumptions!$D31)</f>
        <v>27214.55413</v>
      </c>
      <c r="H57" s="21">
        <f>H30*(1-Assumptions!$D31)</f>
        <v>27760.88631</v>
      </c>
      <c r="I57" s="21">
        <f>I30*(1-Assumptions!$D31)</f>
        <v>28318.1861</v>
      </c>
      <c r="J57" s="21">
        <f>J30*(1-Assumptions!$D31)</f>
        <v>28886.67369</v>
      </c>
      <c r="K57" s="21">
        <f>K30*(1-Assumptions!$D31)</f>
        <v>29466.57366</v>
      </c>
      <c r="L57" s="21">
        <f>L30*(1-Assumptions!$D31)</f>
        <v>30058.11513</v>
      </c>
      <c r="M57" s="21">
        <f>M30*(1-Assumptions!$D31)</f>
        <v>30661.53179</v>
      </c>
    </row>
    <row r="58">
      <c r="A58" s="3" t="s">
        <v>30</v>
      </c>
      <c r="B58" s="21">
        <f>B31*(1-Assumptions!$D32)</f>
        <v>162680</v>
      </c>
      <c r="C58" s="21">
        <f>C31*(1-Assumptions!$D32)</f>
        <v>165945.801</v>
      </c>
      <c r="D58" s="21">
        <f>D31*(1-Assumptions!$D32)</f>
        <v>169277.163</v>
      </c>
      <c r="E58" s="21">
        <f>E31*(1-Assumptions!$D32)</f>
        <v>172675.402</v>
      </c>
      <c r="F58" s="21">
        <f>F31*(1-Assumptions!$D32)</f>
        <v>176141.8607</v>
      </c>
      <c r="G58" s="21">
        <f>G31*(1-Assumptions!$D32)</f>
        <v>179677.9086</v>
      </c>
      <c r="H58" s="21">
        <f>H31*(1-Assumptions!$D32)</f>
        <v>183284.9426</v>
      </c>
      <c r="I58" s="21">
        <f>I31*(1-Assumptions!$D32)</f>
        <v>186964.3878</v>
      </c>
      <c r="J58" s="21">
        <f>J31*(1-Assumptions!$D32)</f>
        <v>190717.6979</v>
      </c>
      <c r="K58" s="21">
        <f>K31*(1-Assumptions!$D32)</f>
        <v>194546.3557</v>
      </c>
      <c r="L58" s="21">
        <f>L31*(1-Assumptions!$D32)</f>
        <v>198451.8737</v>
      </c>
      <c r="M58" s="21">
        <f>M31*(1-Assumptions!$D32)</f>
        <v>202435.7951</v>
      </c>
    </row>
    <row r="59">
      <c r="A59" s="22" t="s">
        <v>56</v>
      </c>
      <c r="B59" s="21">
        <f t="shared" ref="B59:M59" si="4">SUM(B53:B58)</f>
        <v>470400</v>
      </c>
      <c r="C59" s="21">
        <f t="shared" si="4"/>
        <v>479843.28</v>
      </c>
      <c r="D59" s="21">
        <f t="shared" si="4"/>
        <v>489476.1338</v>
      </c>
      <c r="E59" s="21">
        <f t="shared" si="4"/>
        <v>499302.3672</v>
      </c>
      <c r="F59" s="21">
        <f t="shared" si="4"/>
        <v>509325.8623</v>
      </c>
      <c r="G59" s="21">
        <f t="shared" si="4"/>
        <v>519550.5789</v>
      </c>
      <c r="H59" s="21">
        <f t="shared" si="4"/>
        <v>529980.5568</v>
      </c>
      <c r="I59" s="21">
        <f t="shared" si="4"/>
        <v>540619.9165</v>
      </c>
      <c r="J59" s="21">
        <f t="shared" si="4"/>
        <v>551472.8613</v>
      </c>
      <c r="K59" s="21">
        <f t="shared" si="4"/>
        <v>562543.679</v>
      </c>
      <c r="L59" s="21">
        <f t="shared" si="4"/>
        <v>573836.7434</v>
      </c>
      <c r="M59" s="21">
        <f t="shared" si="4"/>
        <v>585356.516</v>
      </c>
    </row>
    <row r="60">
      <c r="A60" s="3"/>
    </row>
    <row r="61">
      <c r="A61" s="22" t="s">
        <v>57</v>
      </c>
      <c r="B61" s="21">
        <f t="shared" ref="B61:M61" si="5">B41+B50+B59</f>
        <v>3024340</v>
      </c>
      <c r="C61" s="21">
        <f t="shared" si="5"/>
        <v>3076078.782</v>
      </c>
      <c r="D61" s="21">
        <f t="shared" si="5"/>
        <v>3128721.245</v>
      </c>
      <c r="E61" s="21">
        <f t="shared" si="5"/>
        <v>3182283.501</v>
      </c>
      <c r="F61" s="21">
        <f t="shared" si="5"/>
        <v>3236781.956</v>
      </c>
      <c r="G61" s="21">
        <f t="shared" si="5"/>
        <v>3292233.311</v>
      </c>
      <c r="H61" s="21">
        <f t="shared" si="5"/>
        <v>3348654.575</v>
      </c>
      <c r="I61" s="21">
        <f t="shared" si="5"/>
        <v>3406063.064</v>
      </c>
      <c r="J61" s="21">
        <f t="shared" si="5"/>
        <v>3464476.41</v>
      </c>
      <c r="K61" s="21">
        <f t="shared" si="5"/>
        <v>3523912.566</v>
      </c>
      <c r="L61" s="21">
        <f t="shared" si="5"/>
        <v>3584389.813</v>
      </c>
      <c r="M61" s="21">
        <f t="shared" si="5"/>
        <v>3645926.762</v>
      </c>
    </row>
    <row r="62">
      <c r="A62" s="3"/>
    </row>
    <row r="63">
      <c r="A63" s="23" t="s">
        <v>58</v>
      </c>
    </row>
    <row r="64">
      <c r="A64" s="3" t="s">
        <v>33</v>
      </c>
      <c r="B64" s="21">
        <f>Assumptions!$C35</f>
        <v>175000</v>
      </c>
      <c r="C64" s="21">
        <f>Assumptions!$C35</f>
        <v>175000</v>
      </c>
      <c r="D64" s="21">
        <f>Assumptions!$C35</f>
        <v>175000</v>
      </c>
      <c r="E64" s="21">
        <f>Assumptions!$C35</f>
        <v>175000</v>
      </c>
      <c r="F64" s="21">
        <f>Assumptions!$C35</f>
        <v>175000</v>
      </c>
      <c r="G64" s="21">
        <f>Assumptions!$C35</f>
        <v>175000</v>
      </c>
      <c r="H64" s="21">
        <f>Assumptions!$C35</f>
        <v>175000</v>
      </c>
      <c r="I64" s="21">
        <f>Assumptions!$C35</f>
        <v>175000</v>
      </c>
      <c r="J64" s="21">
        <f>Assumptions!$C35</f>
        <v>175000</v>
      </c>
      <c r="K64" s="21">
        <f>Assumptions!$C35</f>
        <v>175000</v>
      </c>
      <c r="L64" s="21">
        <f>Assumptions!$C35</f>
        <v>175000</v>
      </c>
      <c r="M64" s="21">
        <f>Assumptions!$C35</f>
        <v>175000</v>
      </c>
    </row>
    <row r="65">
      <c r="A65" s="3" t="s">
        <v>34</v>
      </c>
      <c r="B65" s="21">
        <f>Assumptions!$C36</f>
        <v>50000</v>
      </c>
      <c r="C65" s="21">
        <f>Assumptions!$C36</f>
        <v>50000</v>
      </c>
      <c r="D65" s="21">
        <f>Assumptions!$C36</f>
        <v>50000</v>
      </c>
      <c r="E65" s="21">
        <f>Assumptions!$C36</f>
        <v>50000</v>
      </c>
      <c r="F65" s="21">
        <f>Assumptions!$C36</f>
        <v>50000</v>
      </c>
      <c r="G65" s="21">
        <f>Assumptions!$C36</f>
        <v>50000</v>
      </c>
      <c r="H65" s="21">
        <f>Assumptions!$C36</f>
        <v>50000</v>
      </c>
      <c r="I65" s="21">
        <f>Assumptions!$C36</f>
        <v>50000</v>
      </c>
      <c r="J65" s="21">
        <f>Assumptions!$C36</f>
        <v>50000</v>
      </c>
      <c r="K65" s="21">
        <f>Assumptions!$C36</f>
        <v>50000</v>
      </c>
      <c r="L65" s="21">
        <f>Assumptions!$C36</f>
        <v>50000</v>
      </c>
      <c r="M65" s="21">
        <f>Assumptions!$C36</f>
        <v>50000</v>
      </c>
    </row>
    <row r="66">
      <c r="A66" s="3" t="s">
        <v>35</v>
      </c>
      <c r="B66" s="21">
        <f>Assumptions!$C37</f>
        <v>175000</v>
      </c>
      <c r="C66" s="21">
        <f>Assumptions!$C37</f>
        <v>175000</v>
      </c>
      <c r="D66" s="21">
        <f>Assumptions!$C37</f>
        <v>175000</v>
      </c>
      <c r="E66" s="21">
        <f>Assumptions!$C37</f>
        <v>175000</v>
      </c>
      <c r="F66" s="21">
        <f>Assumptions!$C37</f>
        <v>175000</v>
      </c>
      <c r="G66" s="21">
        <f>Assumptions!$C37</f>
        <v>175000</v>
      </c>
      <c r="H66" s="21">
        <f>Assumptions!$C37</f>
        <v>175000</v>
      </c>
      <c r="I66" s="21">
        <f>Assumptions!$C37</f>
        <v>175000</v>
      </c>
      <c r="J66" s="21">
        <f>Assumptions!$C37</f>
        <v>175000</v>
      </c>
      <c r="K66" s="21">
        <f>Assumptions!$C37</f>
        <v>175000</v>
      </c>
      <c r="L66" s="21">
        <f>Assumptions!$C37</f>
        <v>175000</v>
      </c>
      <c r="M66" s="21">
        <f>Assumptions!$C37</f>
        <v>175000</v>
      </c>
    </row>
    <row r="67">
      <c r="A67" s="3"/>
    </row>
    <row r="68">
      <c r="A68" s="22" t="s">
        <v>59</v>
      </c>
      <c r="B68" s="21">
        <f t="shared" ref="B68:M68" si="6">B61+B64+B65+B66</f>
        <v>3424340</v>
      </c>
      <c r="C68" s="21">
        <f t="shared" si="6"/>
        <v>3476078.782</v>
      </c>
      <c r="D68" s="21">
        <f t="shared" si="6"/>
        <v>3528721.245</v>
      </c>
      <c r="E68" s="21">
        <f t="shared" si="6"/>
        <v>3582283.501</v>
      </c>
      <c r="F68" s="21">
        <f t="shared" si="6"/>
        <v>3636781.956</v>
      </c>
      <c r="G68" s="21">
        <f t="shared" si="6"/>
        <v>3692233.311</v>
      </c>
      <c r="H68" s="21">
        <f t="shared" si="6"/>
        <v>3748654.575</v>
      </c>
      <c r="I68" s="21">
        <f t="shared" si="6"/>
        <v>3806063.064</v>
      </c>
      <c r="J68" s="21">
        <f t="shared" si="6"/>
        <v>3864476.41</v>
      </c>
      <c r="K68" s="21">
        <f t="shared" si="6"/>
        <v>3923912.566</v>
      </c>
      <c r="L68" s="21">
        <f t="shared" si="6"/>
        <v>3984389.813</v>
      </c>
      <c r="M68" s="21">
        <f t="shared" si="6"/>
        <v>4045926.762</v>
      </c>
    </row>
    <row r="69">
      <c r="A69" s="3"/>
    </row>
    <row r="70">
      <c r="A70" s="22" t="s">
        <v>60</v>
      </c>
      <c r="B70" s="21">
        <f t="shared" ref="B70:M70" si="7">B6-B68</f>
        <v>115660</v>
      </c>
      <c r="C70" s="21">
        <f t="shared" si="7"/>
        <v>124557.218</v>
      </c>
      <c r="D70" s="21">
        <f t="shared" si="7"/>
        <v>133611.1722</v>
      </c>
      <c r="E70" s="21">
        <f t="shared" si="7"/>
        <v>142824.6803</v>
      </c>
      <c r="F70" s="21">
        <f t="shared" si="7"/>
        <v>152200.6114</v>
      </c>
      <c r="G70" s="21">
        <f t="shared" si="7"/>
        <v>161741.8873</v>
      </c>
      <c r="H70" s="21">
        <f t="shared" si="7"/>
        <v>171451.4835</v>
      </c>
      <c r="I70" s="21">
        <f t="shared" si="7"/>
        <v>181332.4298</v>
      </c>
      <c r="J70" s="21">
        <f t="shared" si="7"/>
        <v>191387.8118</v>
      </c>
      <c r="K70" s="21">
        <f t="shared" si="7"/>
        <v>201620.7715</v>
      </c>
      <c r="L70" s="21">
        <f t="shared" si="7"/>
        <v>212034.5088</v>
      </c>
      <c r="M70" s="21">
        <f t="shared" si="7"/>
        <v>222632.2823</v>
      </c>
    </row>
    <row r="71">
      <c r="A71" s="3"/>
    </row>
    <row r="72">
      <c r="A72" s="3"/>
    </row>
    <row r="73">
      <c r="A73"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s>
  <sheetData>
    <row r="1">
      <c r="A1" s="3"/>
      <c r="B1" s="3" t="s">
        <v>36</v>
      </c>
      <c r="C1" s="3" t="s">
        <v>37</v>
      </c>
      <c r="D1" s="3" t="s">
        <v>38</v>
      </c>
      <c r="E1" s="3" t="s">
        <v>39</v>
      </c>
      <c r="F1" s="3" t="s">
        <v>40</v>
      </c>
      <c r="G1" s="3" t="s">
        <v>41</v>
      </c>
      <c r="H1" s="3" t="s">
        <v>42</v>
      </c>
      <c r="I1" s="3" t="s">
        <v>43</v>
      </c>
      <c r="J1" s="3" t="s">
        <v>44</v>
      </c>
      <c r="K1" s="3" t="s">
        <v>45</v>
      </c>
      <c r="L1" s="3" t="s">
        <v>46</v>
      </c>
      <c r="M1" s="3" t="s">
        <v>47</v>
      </c>
    </row>
    <row r="2">
      <c r="A2" s="22" t="s">
        <v>50</v>
      </c>
    </row>
    <row r="3">
      <c r="A3" s="3" t="s">
        <v>14</v>
      </c>
      <c r="B3" s="21">
        <f>'Calcs-1'!B12*'Calcs-1'!B26</f>
        <v>2550000</v>
      </c>
      <c r="C3" s="21">
        <f>'Calcs-1'!C12*'Calcs-1'!C26</f>
        <v>2627073.75</v>
      </c>
      <c r="D3" s="21">
        <f>'Calcs-1'!D12*'Calcs-1'!D26</f>
        <v>2706477.054</v>
      </c>
      <c r="E3" s="21">
        <f>'Calcs-1'!E12*'Calcs-1'!E26</f>
        <v>2788280.323</v>
      </c>
      <c r="F3" s="21">
        <f>'Calcs-1'!F12*'Calcs-1'!F26</f>
        <v>2872556.096</v>
      </c>
      <c r="G3" s="21">
        <f>'Calcs-1'!G12*'Calcs-1'!G26</f>
        <v>2959379.104</v>
      </c>
      <c r="H3" s="21">
        <f>'Calcs-1'!H12*'Calcs-1'!H26</f>
        <v>3048826.337</v>
      </c>
      <c r="I3" s="21">
        <f>'Calcs-1'!I12*'Calcs-1'!I26</f>
        <v>3140977.113</v>
      </c>
      <c r="J3" s="21">
        <f>'Calcs-1'!J12*'Calcs-1'!J26</f>
        <v>3235913.147</v>
      </c>
      <c r="K3" s="21">
        <f>'Calcs-1'!K12*'Calcs-1'!K26</f>
        <v>3333718.621</v>
      </c>
      <c r="L3" s="21">
        <f>'Calcs-1'!L12*'Calcs-1'!L26</f>
        <v>3434480.267</v>
      </c>
      <c r="M3" s="21">
        <f>'Calcs-1'!M12*'Calcs-1'!M26</f>
        <v>3538287.433</v>
      </c>
    </row>
    <row r="4">
      <c r="A4" s="3" t="s">
        <v>15</v>
      </c>
      <c r="B4" s="21">
        <f>'Calcs-1'!B13*'Calcs-1'!B27</f>
        <v>1100000</v>
      </c>
      <c r="C4" s="21">
        <f>'Calcs-1'!C13*'Calcs-1'!C27</f>
        <v>1127665</v>
      </c>
      <c r="D4" s="21">
        <f>'Calcs-1'!D13*'Calcs-1'!D27</f>
        <v>1156025.775</v>
      </c>
      <c r="E4" s="21">
        <f>'Calcs-1'!E13*'Calcs-1'!E27</f>
        <v>1185099.823</v>
      </c>
      <c r="F4" s="21">
        <f>'Calcs-1'!F13*'Calcs-1'!F27</f>
        <v>1214905.084</v>
      </c>
      <c r="G4" s="21">
        <f>'Calcs-1'!G13*'Calcs-1'!G27</f>
        <v>1245459.946</v>
      </c>
      <c r="H4" s="21">
        <f>'Calcs-1'!H13*'Calcs-1'!H27</f>
        <v>1276783.264</v>
      </c>
      <c r="I4" s="21">
        <f>'Calcs-1'!I13*'Calcs-1'!I27</f>
        <v>1308894.363</v>
      </c>
      <c r="J4" s="21">
        <f>'Calcs-1'!J13*'Calcs-1'!J27</f>
        <v>1341813.056</v>
      </c>
      <c r="K4" s="21">
        <f>'Calcs-1'!K13*'Calcs-1'!K27</f>
        <v>1375559.655</v>
      </c>
      <c r="L4" s="21">
        <f>'Calcs-1'!L13*'Calcs-1'!L27</f>
        <v>1410154.98</v>
      </c>
      <c r="M4" s="21">
        <f>'Calcs-1'!M13*'Calcs-1'!M27</f>
        <v>1445620.378</v>
      </c>
    </row>
    <row r="5">
      <c r="A5" s="3" t="s">
        <v>16</v>
      </c>
      <c r="B5" s="21">
        <f>'Calcs-1'!B14*'Calcs-1'!B28</f>
        <v>900000</v>
      </c>
      <c r="C5" s="21">
        <f>'Calcs-1'!C14*'Calcs-1'!C28</f>
        <v>922635</v>
      </c>
      <c r="D5" s="21">
        <f>'Calcs-1'!D14*'Calcs-1'!D28</f>
        <v>945839.2703</v>
      </c>
      <c r="E5" s="21">
        <f>'Calcs-1'!E14*'Calcs-1'!E28</f>
        <v>969627.1279</v>
      </c>
      <c r="F5" s="21">
        <f>'Calcs-1'!F14*'Calcs-1'!F28</f>
        <v>994013.2502</v>
      </c>
      <c r="G5" s="21">
        <f>'Calcs-1'!G14*'Calcs-1'!G28</f>
        <v>1019012.683</v>
      </c>
      <c r="H5" s="21">
        <f>'Calcs-1'!H14*'Calcs-1'!H28</f>
        <v>1044640.852</v>
      </c>
      <c r="I5" s="21">
        <f>'Calcs-1'!I14*'Calcs-1'!I28</f>
        <v>1070913.57</v>
      </c>
      <c r="J5" s="21">
        <f>'Calcs-1'!J14*'Calcs-1'!J28</f>
        <v>1097847.046</v>
      </c>
      <c r="K5" s="21">
        <f>'Calcs-1'!K14*'Calcs-1'!K28</f>
        <v>1125457.899</v>
      </c>
      <c r="L5" s="21">
        <f>'Calcs-1'!L14*'Calcs-1'!L28</f>
        <v>1153763.165</v>
      </c>
      <c r="M5" s="21">
        <f>'Calcs-1'!M14*'Calcs-1'!M28</f>
        <v>1182780.309</v>
      </c>
    </row>
    <row r="6">
      <c r="A6" s="22" t="s">
        <v>51</v>
      </c>
      <c r="B6" s="21">
        <f t="shared" ref="B6:M6" si="1">SUM(B3:B5)</f>
        <v>4550000</v>
      </c>
      <c r="C6" s="21">
        <f t="shared" si="1"/>
        <v>4677373.75</v>
      </c>
      <c r="D6" s="21">
        <f t="shared" si="1"/>
        <v>4808342.099</v>
      </c>
      <c r="E6" s="21">
        <f t="shared" si="1"/>
        <v>4943007.274</v>
      </c>
      <c r="F6" s="21">
        <f t="shared" si="1"/>
        <v>5081474.43</v>
      </c>
      <c r="G6" s="21">
        <f t="shared" si="1"/>
        <v>5223851.734</v>
      </c>
      <c r="H6" s="21">
        <f t="shared" si="1"/>
        <v>5370250.454</v>
      </c>
      <c r="I6" s="21">
        <f t="shared" si="1"/>
        <v>5520785.046</v>
      </c>
      <c r="J6" s="21">
        <f t="shared" si="1"/>
        <v>5675573.249</v>
      </c>
      <c r="K6" s="21">
        <f t="shared" si="1"/>
        <v>5834736.175</v>
      </c>
      <c r="L6" s="21">
        <f t="shared" si="1"/>
        <v>5998398.412</v>
      </c>
      <c r="M6" s="21">
        <f t="shared" si="1"/>
        <v>6166688.12</v>
      </c>
    </row>
    <row r="7">
      <c r="A7" s="3"/>
    </row>
    <row r="8">
      <c r="A8" s="23" t="s">
        <v>52</v>
      </c>
    </row>
    <row r="9">
      <c r="A9" s="22" t="s">
        <v>14</v>
      </c>
    </row>
    <row r="10">
      <c r="A10" s="3" t="s">
        <v>25</v>
      </c>
      <c r="B10" s="21">
        <f>B$3*Assumptions!$B19</f>
        <v>765000</v>
      </c>
      <c r="C10" s="21">
        <f>C$3*Assumptions!$B19</f>
        <v>788122.125</v>
      </c>
      <c r="D10" s="21">
        <f>D$3*Assumptions!$B19</f>
        <v>811943.1162</v>
      </c>
      <c r="E10" s="21">
        <f>E$3*Assumptions!$B19</f>
        <v>836484.0969</v>
      </c>
      <c r="F10" s="21">
        <f>F$3*Assumptions!$B19</f>
        <v>861766.8287</v>
      </c>
      <c r="G10" s="21">
        <f>G$3*Assumptions!$B19</f>
        <v>887813.7311</v>
      </c>
      <c r="H10" s="21">
        <f>H$3*Assumptions!$B19</f>
        <v>914647.9012</v>
      </c>
      <c r="I10" s="21">
        <f>I$3*Assumptions!$B19</f>
        <v>942293.134</v>
      </c>
      <c r="J10" s="21">
        <f>J$3*Assumptions!$B19</f>
        <v>970773.944</v>
      </c>
      <c r="K10" s="21">
        <f>K$3*Assumptions!$B19</f>
        <v>1000115.586</v>
      </c>
      <c r="L10" s="21">
        <f>L$3*Assumptions!$B19</f>
        <v>1030344.08</v>
      </c>
      <c r="M10" s="21">
        <f>M$3*Assumptions!$B19</f>
        <v>1061486.23</v>
      </c>
    </row>
    <row r="11">
      <c r="A11" s="3" t="s">
        <v>26</v>
      </c>
      <c r="B11" s="21">
        <f>B$3*Assumptions!$B20</f>
        <v>382500</v>
      </c>
      <c r="C11" s="21">
        <f>C$3*Assumptions!$B20</f>
        <v>394061.0625</v>
      </c>
      <c r="D11" s="21">
        <f>D$3*Assumptions!$B20</f>
        <v>405971.5581</v>
      </c>
      <c r="E11" s="21">
        <f>E$3*Assumptions!$B20</f>
        <v>418242.0485</v>
      </c>
      <c r="F11" s="21">
        <f>F$3*Assumptions!$B20</f>
        <v>430883.4144</v>
      </c>
      <c r="G11" s="21">
        <f>G$3*Assumptions!$B20</f>
        <v>443906.8656</v>
      </c>
      <c r="H11" s="21">
        <f>H$3*Assumptions!$B20</f>
        <v>457323.9506</v>
      </c>
      <c r="I11" s="21">
        <f>I$3*Assumptions!$B20</f>
        <v>471146.567</v>
      </c>
      <c r="J11" s="21">
        <f>J$3*Assumptions!$B20</f>
        <v>485386.972</v>
      </c>
      <c r="K11" s="21">
        <f>K$3*Assumptions!$B20</f>
        <v>500057.7932</v>
      </c>
      <c r="L11" s="21">
        <f>L$3*Assumptions!$B20</f>
        <v>515172.04</v>
      </c>
      <c r="M11" s="21">
        <f>M$3*Assumptions!$B20</f>
        <v>530743.1149</v>
      </c>
    </row>
    <row r="12">
      <c r="A12" s="3" t="s">
        <v>27</v>
      </c>
      <c r="B12" s="21">
        <f>B$3*Assumptions!$B21</f>
        <v>255000</v>
      </c>
      <c r="C12" s="21">
        <f>C$3*Assumptions!$B21</f>
        <v>262707.375</v>
      </c>
      <c r="D12" s="21">
        <f>D$3*Assumptions!$B21</f>
        <v>270647.7054</v>
      </c>
      <c r="E12" s="21">
        <f>E$3*Assumptions!$B21</f>
        <v>278828.0323</v>
      </c>
      <c r="F12" s="21">
        <f>F$3*Assumptions!$B21</f>
        <v>287255.6096</v>
      </c>
      <c r="G12" s="21">
        <f>G$3*Assumptions!$B21</f>
        <v>295937.9104</v>
      </c>
      <c r="H12" s="21">
        <f>H$3*Assumptions!$B21</f>
        <v>304882.6337</v>
      </c>
      <c r="I12" s="21">
        <f>I$3*Assumptions!$B21</f>
        <v>314097.7113</v>
      </c>
      <c r="J12" s="21">
        <f>J$3*Assumptions!$B21</f>
        <v>323591.3147</v>
      </c>
      <c r="K12" s="21">
        <f>K$3*Assumptions!$B21</f>
        <v>333371.8621</v>
      </c>
      <c r="L12" s="21">
        <f>L$3*Assumptions!$B21</f>
        <v>343448.0267</v>
      </c>
      <c r="M12" s="21">
        <f>M$3*Assumptions!$B21</f>
        <v>353828.7433</v>
      </c>
    </row>
    <row r="13">
      <c r="A13" s="3" t="s">
        <v>28</v>
      </c>
      <c r="B13" s="21">
        <f>B$3*Assumptions!$B22</f>
        <v>382500</v>
      </c>
      <c r="C13" s="21">
        <f>C$3*Assumptions!$B22</f>
        <v>394061.0625</v>
      </c>
      <c r="D13" s="21">
        <f>D$3*Assumptions!$B22</f>
        <v>405971.5581</v>
      </c>
      <c r="E13" s="21">
        <f>E$3*Assumptions!$B22</f>
        <v>418242.0485</v>
      </c>
      <c r="F13" s="21">
        <f>F$3*Assumptions!$B22</f>
        <v>430883.4144</v>
      </c>
      <c r="G13" s="21">
        <f>G$3*Assumptions!$B22</f>
        <v>443906.8656</v>
      </c>
      <c r="H13" s="21">
        <f>H$3*Assumptions!$B22</f>
        <v>457323.9506</v>
      </c>
      <c r="I13" s="21">
        <f>I$3*Assumptions!$B22</f>
        <v>471146.567</v>
      </c>
      <c r="J13" s="21">
        <f>J$3*Assumptions!$B22</f>
        <v>485386.972</v>
      </c>
      <c r="K13" s="21">
        <f>K$3*Assumptions!$B22</f>
        <v>500057.7932</v>
      </c>
      <c r="L13" s="21">
        <f>L$3*Assumptions!$B22</f>
        <v>515172.04</v>
      </c>
      <c r="M13" s="21">
        <f>M$3*Assumptions!$B22</f>
        <v>530743.1149</v>
      </c>
    </row>
    <row r="14">
      <c r="A14" s="3" t="s">
        <v>29</v>
      </c>
      <c r="B14" s="21">
        <f>B$3*Assumptions!$B23</f>
        <v>382500</v>
      </c>
      <c r="C14" s="21">
        <f>C$3*Assumptions!$B23</f>
        <v>394061.0625</v>
      </c>
      <c r="D14" s="21">
        <f>D$3*Assumptions!$B23</f>
        <v>405971.5581</v>
      </c>
      <c r="E14" s="21">
        <f>E$3*Assumptions!$B23</f>
        <v>418242.0485</v>
      </c>
      <c r="F14" s="21">
        <f>F$3*Assumptions!$B23</f>
        <v>430883.4144</v>
      </c>
      <c r="G14" s="21">
        <f>G$3*Assumptions!$B23</f>
        <v>443906.8656</v>
      </c>
      <c r="H14" s="21">
        <f>H$3*Assumptions!$B23</f>
        <v>457323.9506</v>
      </c>
      <c r="I14" s="21">
        <f>I$3*Assumptions!$B23</f>
        <v>471146.567</v>
      </c>
      <c r="J14" s="21">
        <f>J$3*Assumptions!$B23</f>
        <v>485386.972</v>
      </c>
      <c r="K14" s="21">
        <f>K$3*Assumptions!$B23</f>
        <v>500057.7932</v>
      </c>
      <c r="L14" s="21">
        <f>L$3*Assumptions!$B23</f>
        <v>515172.04</v>
      </c>
      <c r="M14" s="21">
        <f>M$3*Assumptions!$B23</f>
        <v>530743.1149</v>
      </c>
    </row>
    <row r="15">
      <c r="A15" s="3" t="s">
        <v>30</v>
      </c>
      <c r="B15" s="21">
        <f>B$3*Assumptions!$B24</f>
        <v>382500</v>
      </c>
      <c r="C15" s="21">
        <f>C$3*Assumptions!$B24</f>
        <v>394061.0625</v>
      </c>
      <c r="D15" s="21">
        <f>D$3*Assumptions!$B24</f>
        <v>405971.5581</v>
      </c>
      <c r="E15" s="21">
        <f>E$3*Assumptions!$B24</f>
        <v>418242.0485</v>
      </c>
      <c r="F15" s="21">
        <f>F$3*Assumptions!$B24</f>
        <v>430883.4144</v>
      </c>
      <c r="G15" s="21">
        <f>G$3*Assumptions!$B24</f>
        <v>443906.8656</v>
      </c>
      <c r="H15" s="21">
        <f>H$3*Assumptions!$B24</f>
        <v>457323.9506</v>
      </c>
      <c r="I15" s="21">
        <f>I$3*Assumptions!$B24</f>
        <v>471146.567</v>
      </c>
      <c r="J15" s="21">
        <f>J$3*Assumptions!$B24</f>
        <v>485386.972</v>
      </c>
      <c r="K15" s="21">
        <f>K$3*Assumptions!$B24</f>
        <v>500057.7932</v>
      </c>
      <c r="L15" s="21">
        <f>L$3*Assumptions!$B24</f>
        <v>515172.04</v>
      </c>
      <c r="M15" s="21">
        <f>M$3*Assumptions!$B24</f>
        <v>530743.1149</v>
      </c>
    </row>
    <row r="16">
      <c r="A16" s="3"/>
    </row>
    <row r="17">
      <c r="A17" s="22" t="s">
        <v>15</v>
      </c>
    </row>
    <row r="18">
      <c r="A18" s="3" t="s">
        <v>25</v>
      </c>
      <c r="B18" s="21">
        <f>B$4*Assumptions!$C19</f>
        <v>330000</v>
      </c>
      <c r="C18" s="21">
        <f>C$4*Assumptions!$C19</f>
        <v>338299.5</v>
      </c>
      <c r="D18" s="21">
        <f>D$4*Assumptions!$C19</f>
        <v>346807.7324</v>
      </c>
      <c r="E18" s="21">
        <f>E$4*Assumptions!$C19</f>
        <v>355529.9469</v>
      </c>
      <c r="F18" s="21">
        <f>F$4*Assumptions!$C19</f>
        <v>364471.5251</v>
      </c>
      <c r="G18" s="21">
        <f>G$4*Assumptions!$C19</f>
        <v>373637.9839</v>
      </c>
      <c r="H18" s="21">
        <f>H$4*Assumptions!$C19</f>
        <v>383034.9792</v>
      </c>
      <c r="I18" s="21">
        <f>I$4*Assumptions!$C19</f>
        <v>392668.3089</v>
      </c>
      <c r="J18" s="21">
        <f>J$4*Assumptions!$C19</f>
        <v>402543.9169</v>
      </c>
      <c r="K18" s="21">
        <f>K$4*Assumptions!$C19</f>
        <v>412667.8964</v>
      </c>
      <c r="L18" s="21">
        <f>L$4*Assumptions!$C19</f>
        <v>423046.494</v>
      </c>
      <c r="M18" s="21">
        <f>M$4*Assumptions!$C19</f>
        <v>433686.1133</v>
      </c>
    </row>
    <row r="19">
      <c r="A19" s="3" t="s">
        <v>26</v>
      </c>
      <c r="B19" s="21">
        <f>B$4*Assumptions!$C20</f>
        <v>330000</v>
      </c>
      <c r="C19" s="21">
        <f>C$4*Assumptions!$C20</f>
        <v>338299.5</v>
      </c>
      <c r="D19" s="21">
        <f>D$4*Assumptions!$C20</f>
        <v>346807.7324</v>
      </c>
      <c r="E19" s="21">
        <f>E$4*Assumptions!$C20</f>
        <v>355529.9469</v>
      </c>
      <c r="F19" s="21">
        <f>F$4*Assumptions!$C20</f>
        <v>364471.5251</v>
      </c>
      <c r="G19" s="21">
        <f>G$4*Assumptions!$C20</f>
        <v>373637.9839</v>
      </c>
      <c r="H19" s="21">
        <f>H$4*Assumptions!$C20</f>
        <v>383034.9792</v>
      </c>
      <c r="I19" s="21">
        <f>I$4*Assumptions!$C20</f>
        <v>392668.3089</v>
      </c>
      <c r="J19" s="21">
        <f>J$4*Assumptions!$C20</f>
        <v>402543.9169</v>
      </c>
      <c r="K19" s="21">
        <f>K$4*Assumptions!$C20</f>
        <v>412667.8964</v>
      </c>
      <c r="L19" s="21">
        <f>L$4*Assumptions!$C20</f>
        <v>423046.494</v>
      </c>
      <c r="M19" s="21">
        <f>M$4*Assumptions!$C20</f>
        <v>433686.1133</v>
      </c>
    </row>
    <row r="20">
      <c r="A20" s="3" t="s">
        <v>27</v>
      </c>
      <c r="B20" s="21">
        <f>B$4*Assumptions!$C21</f>
        <v>0</v>
      </c>
      <c r="C20" s="21">
        <f>C$4*Assumptions!$C21</f>
        <v>0</v>
      </c>
      <c r="D20" s="21">
        <f>D$4*Assumptions!$C21</f>
        <v>0</v>
      </c>
      <c r="E20" s="21">
        <f>E$4*Assumptions!$C21</f>
        <v>0</v>
      </c>
      <c r="F20" s="21">
        <f>F$4*Assumptions!$C21</f>
        <v>0</v>
      </c>
      <c r="G20" s="21">
        <f>G$4*Assumptions!$C21</f>
        <v>0</v>
      </c>
      <c r="H20" s="21">
        <f>H$4*Assumptions!$C21</f>
        <v>0</v>
      </c>
      <c r="I20" s="21">
        <f>I$4*Assumptions!$C21</f>
        <v>0</v>
      </c>
      <c r="J20" s="21">
        <f>J$4*Assumptions!$C21</f>
        <v>0</v>
      </c>
      <c r="K20" s="21">
        <f>K$4*Assumptions!$C21</f>
        <v>0</v>
      </c>
      <c r="L20" s="21">
        <f>L$4*Assumptions!$C21</f>
        <v>0</v>
      </c>
      <c r="M20" s="21">
        <f>M$4*Assumptions!$C21</f>
        <v>0</v>
      </c>
    </row>
    <row r="21">
      <c r="A21" s="3" t="s">
        <v>28</v>
      </c>
      <c r="B21" s="21">
        <f>B$4*Assumptions!$C22</f>
        <v>110000</v>
      </c>
      <c r="C21" s="21">
        <f>C$4*Assumptions!$C22</f>
        <v>112766.5</v>
      </c>
      <c r="D21" s="21">
        <f>D$4*Assumptions!$C22</f>
        <v>115602.5775</v>
      </c>
      <c r="E21" s="21">
        <f>E$4*Assumptions!$C22</f>
        <v>118509.9823</v>
      </c>
      <c r="F21" s="21">
        <f>F$4*Assumptions!$C22</f>
        <v>121490.5084</v>
      </c>
      <c r="G21" s="21">
        <f>G$4*Assumptions!$C22</f>
        <v>124545.9946</v>
      </c>
      <c r="H21" s="21">
        <f>H$4*Assumptions!$C22</f>
        <v>127678.3264</v>
      </c>
      <c r="I21" s="21">
        <f>I$4*Assumptions!$C22</f>
        <v>130889.4363</v>
      </c>
      <c r="J21" s="21">
        <f>J$4*Assumptions!$C22</f>
        <v>134181.3056</v>
      </c>
      <c r="K21" s="21">
        <f>K$4*Assumptions!$C22</f>
        <v>137555.9655</v>
      </c>
      <c r="L21" s="21">
        <f>L$4*Assumptions!$C22</f>
        <v>141015.498</v>
      </c>
      <c r="M21" s="21">
        <f>M$4*Assumptions!$C22</f>
        <v>144562.0378</v>
      </c>
    </row>
    <row r="22">
      <c r="A22" s="3" t="s">
        <v>29</v>
      </c>
      <c r="B22" s="21">
        <f>B$4*Assumptions!$C23</f>
        <v>0</v>
      </c>
      <c r="C22" s="21">
        <f>C$4*Assumptions!$C23</f>
        <v>0</v>
      </c>
      <c r="D22" s="21">
        <f>D$4*Assumptions!$C23</f>
        <v>0</v>
      </c>
      <c r="E22" s="21">
        <f>E$4*Assumptions!$C23</f>
        <v>0</v>
      </c>
      <c r="F22" s="21">
        <f>F$4*Assumptions!$C23</f>
        <v>0</v>
      </c>
      <c r="G22" s="21">
        <f>G$4*Assumptions!$C23</f>
        <v>0</v>
      </c>
      <c r="H22" s="21">
        <f>H$4*Assumptions!$C23</f>
        <v>0</v>
      </c>
      <c r="I22" s="21">
        <f>I$4*Assumptions!$C23</f>
        <v>0</v>
      </c>
      <c r="J22" s="21">
        <f>J$4*Assumptions!$C23</f>
        <v>0</v>
      </c>
      <c r="K22" s="21">
        <f>K$4*Assumptions!$C23</f>
        <v>0</v>
      </c>
      <c r="L22" s="21">
        <f>L$4*Assumptions!$C23</f>
        <v>0</v>
      </c>
      <c r="M22" s="21">
        <f>M$4*Assumptions!$C23</f>
        <v>0</v>
      </c>
    </row>
    <row r="23">
      <c r="A23" s="3" t="s">
        <v>30</v>
      </c>
      <c r="B23" s="21">
        <f>B$4*Assumptions!$C24</f>
        <v>330000</v>
      </c>
      <c r="C23" s="21">
        <f>C$4*Assumptions!$C24</f>
        <v>338299.5</v>
      </c>
      <c r="D23" s="21">
        <f>D$4*Assumptions!$C24</f>
        <v>346807.7324</v>
      </c>
      <c r="E23" s="21">
        <f>E$4*Assumptions!$C24</f>
        <v>355529.9469</v>
      </c>
      <c r="F23" s="21">
        <f>F$4*Assumptions!$C24</f>
        <v>364471.5251</v>
      </c>
      <c r="G23" s="21">
        <f>G$4*Assumptions!$C24</f>
        <v>373637.9839</v>
      </c>
      <c r="H23" s="21">
        <f>H$4*Assumptions!$C24</f>
        <v>383034.9792</v>
      </c>
      <c r="I23" s="21">
        <f>I$4*Assumptions!$C24</f>
        <v>392668.3089</v>
      </c>
      <c r="J23" s="21">
        <f>J$4*Assumptions!$C24</f>
        <v>402543.9169</v>
      </c>
      <c r="K23" s="21">
        <f>K$4*Assumptions!$C24</f>
        <v>412667.8964</v>
      </c>
      <c r="L23" s="21">
        <f>L$4*Assumptions!$C24</f>
        <v>423046.494</v>
      </c>
      <c r="M23" s="21">
        <f>M$4*Assumptions!$C24</f>
        <v>433686.1133</v>
      </c>
    </row>
    <row r="24">
      <c r="A24" s="3"/>
    </row>
    <row r="25">
      <c r="A25" s="22" t="s">
        <v>16</v>
      </c>
    </row>
    <row r="26">
      <c r="A26" s="3" t="s">
        <v>25</v>
      </c>
      <c r="B26" s="21">
        <f>B$5*Assumptions!$D19</f>
        <v>270000</v>
      </c>
      <c r="C26" s="21">
        <f>C$5*Assumptions!$D19</f>
        <v>276790.5</v>
      </c>
      <c r="D26" s="21">
        <f>D$5*Assumptions!$D19</f>
        <v>283751.7811</v>
      </c>
      <c r="E26" s="21">
        <f>E$5*Assumptions!$D19</f>
        <v>290888.1384</v>
      </c>
      <c r="F26" s="21">
        <f>F$5*Assumptions!$D19</f>
        <v>298203.975</v>
      </c>
      <c r="G26" s="21">
        <f>G$5*Assumptions!$D19</f>
        <v>305703.805</v>
      </c>
      <c r="H26" s="21">
        <f>H$5*Assumptions!$D19</f>
        <v>313392.2557</v>
      </c>
      <c r="I26" s="21">
        <f>I$5*Assumptions!$D19</f>
        <v>321274.0709</v>
      </c>
      <c r="J26" s="21">
        <f>J$5*Assumptions!$D19</f>
        <v>329354.1138</v>
      </c>
      <c r="K26" s="21">
        <f>K$5*Assumptions!$D19</f>
        <v>337637.3698</v>
      </c>
      <c r="L26" s="21">
        <f>L$5*Assumptions!$D19</f>
        <v>346128.9496</v>
      </c>
      <c r="M26" s="21">
        <f>M$5*Assumptions!$D19</f>
        <v>354834.0927</v>
      </c>
    </row>
    <row r="27">
      <c r="A27" s="3" t="s">
        <v>26</v>
      </c>
      <c r="B27" s="21">
        <f>B$5*Assumptions!$D20</f>
        <v>135000</v>
      </c>
      <c r="C27" s="21">
        <f>C$5*Assumptions!$D20</f>
        <v>138395.25</v>
      </c>
      <c r="D27" s="21">
        <f>D$5*Assumptions!$D20</f>
        <v>141875.8905</v>
      </c>
      <c r="E27" s="21">
        <f>E$5*Assumptions!$D20</f>
        <v>145444.0692</v>
      </c>
      <c r="F27" s="21">
        <f>F$5*Assumptions!$D20</f>
        <v>149101.9875</v>
      </c>
      <c r="G27" s="21">
        <f>G$5*Assumptions!$D20</f>
        <v>152851.9025</v>
      </c>
      <c r="H27" s="21">
        <f>H$5*Assumptions!$D20</f>
        <v>156696.1279</v>
      </c>
      <c r="I27" s="21">
        <f>I$5*Assumptions!$D20</f>
        <v>160637.0355</v>
      </c>
      <c r="J27" s="21">
        <f>J$5*Assumptions!$D20</f>
        <v>164677.0569</v>
      </c>
      <c r="K27" s="21">
        <f>K$5*Assumptions!$D20</f>
        <v>168818.6849</v>
      </c>
      <c r="L27" s="21">
        <f>L$5*Assumptions!$D20</f>
        <v>173064.4748</v>
      </c>
      <c r="M27" s="21">
        <f>M$5*Assumptions!$D20</f>
        <v>177417.0464</v>
      </c>
    </row>
    <row r="28">
      <c r="A28" s="3" t="s">
        <v>27</v>
      </c>
      <c r="B28" s="21">
        <f>B$5*Assumptions!$D21</f>
        <v>45000</v>
      </c>
      <c r="C28" s="21">
        <f>C$5*Assumptions!$D21</f>
        <v>46131.75</v>
      </c>
      <c r="D28" s="21">
        <f>D$5*Assumptions!$D21</f>
        <v>47291.96351</v>
      </c>
      <c r="E28" s="21">
        <f>E$5*Assumptions!$D21</f>
        <v>48481.35639</v>
      </c>
      <c r="F28" s="21">
        <f>F$5*Assumptions!$D21</f>
        <v>49700.66251</v>
      </c>
      <c r="G28" s="21">
        <f>G$5*Assumptions!$D21</f>
        <v>50950.63417</v>
      </c>
      <c r="H28" s="21">
        <f>H$5*Assumptions!$D21</f>
        <v>52232.04262</v>
      </c>
      <c r="I28" s="21">
        <f>I$5*Assumptions!$D21</f>
        <v>53545.67849</v>
      </c>
      <c r="J28" s="21">
        <f>J$5*Assumptions!$D21</f>
        <v>54892.35231</v>
      </c>
      <c r="K28" s="21">
        <f>K$5*Assumptions!$D21</f>
        <v>56272.89497</v>
      </c>
      <c r="L28" s="21">
        <f>L$5*Assumptions!$D21</f>
        <v>57688.15827</v>
      </c>
      <c r="M28" s="21">
        <f>M$5*Assumptions!$D21</f>
        <v>59139.01546</v>
      </c>
    </row>
    <row r="29">
      <c r="A29" s="3" t="s">
        <v>28</v>
      </c>
      <c r="B29" s="21">
        <f>B$5*Assumptions!$D22</f>
        <v>90000</v>
      </c>
      <c r="C29" s="21">
        <f>C$5*Assumptions!$D22</f>
        <v>92263.5</v>
      </c>
      <c r="D29" s="21">
        <f>D$5*Assumptions!$D22</f>
        <v>94583.92703</v>
      </c>
      <c r="E29" s="21">
        <f>E$5*Assumptions!$D22</f>
        <v>96962.71279</v>
      </c>
      <c r="F29" s="21">
        <f>F$5*Assumptions!$D22</f>
        <v>99401.32502</v>
      </c>
      <c r="G29" s="21">
        <f>G$5*Assumptions!$D22</f>
        <v>101901.2683</v>
      </c>
      <c r="H29" s="21">
        <f>H$5*Assumptions!$D22</f>
        <v>104464.0852</v>
      </c>
      <c r="I29" s="21">
        <f>I$5*Assumptions!$D22</f>
        <v>107091.357</v>
      </c>
      <c r="J29" s="21">
        <f>J$5*Assumptions!$D22</f>
        <v>109784.7046</v>
      </c>
      <c r="K29" s="21">
        <f>K$5*Assumptions!$D22</f>
        <v>112545.7899</v>
      </c>
      <c r="L29" s="21">
        <f>L$5*Assumptions!$D22</f>
        <v>115376.3165</v>
      </c>
      <c r="M29" s="21">
        <f>M$5*Assumptions!$D22</f>
        <v>118278.0309</v>
      </c>
    </row>
    <row r="30">
      <c r="A30" s="3" t="s">
        <v>29</v>
      </c>
      <c r="B30" s="21">
        <f>B$5*Assumptions!$D23</f>
        <v>45000</v>
      </c>
      <c r="C30" s="21">
        <f>C$5*Assumptions!$D23</f>
        <v>46131.75</v>
      </c>
      <c r="D30" s="21">
        <f>D$5*Assumptions!$D23</f>
        <v>47291.96351</v>
      </c>
      <c r="E30" s="21">
        <f>E$5*Assumptions!$D23</f>
        <v>48481.35639</v>
      </c>
      <c r="F30" s="21">
        <f>F$5*Assumptions!$D23</f>
        <v>49700.66251</v>
      </c>
      <c r="G30" s="21">
        <f>G$5*Assumptions!$D23</f>
        <v>50950.63417</v>
      </c>
      <c r="H30" s="21">
        <f>H$5*Assumptions!$D23</f>
        <v>52232.04262</v>
      </c>
      <c r="I30" s="21">
        <f>I$5*Assumptions!$D23</f>
        <v>53545.67849</v>
      </c>
      <c r="J30" s="21">
        <f>J$5*Assumptions!$D23</f>
        <v>54892.35231</v>
      </c>
      <c r="K30" s="21">
        <f>K$5*Assumptions!$D23</f>
        <v>56272.89497</v>
      </c>
      <c r="L30" s="21">
        <f>L$5*Assumptions!$D23</f>
        <v>57688.15827</v>
      </c>
      <c r="M30" s="21">
        <f>M$5*Assumptions!$D23</f>
        <v>59139.01546</v>
      </c>
    </row>
    <row r="31">
      <c r="A31" s="3" t="s">
        <v>30</v>
      </c>
      <c r="B31" s="21">
        <f>B$5*Assumptions!$D24</f>
        <v>315000</v>
      </c>
      <c r="C31" s="21">
        <f>C$5*Assumptions!$D24</f>
        <v>322922.25</v>
      </c>
      <c r="D31" s="21">
        <f>D$5*Assumptions!$D24</f>
        <v>331043.7446</v>
      </c>
      <c r="E31" s="21">
        <f>E$5*Assumptions!$D24</f>
        <v>339369.4948</v>
      </c>
      <c r="F31" s="21">
        <f>F$5*Assumptions!$D24</f>
        <v>347904.6376</v>
      </c>
      <c r="G31" s="21">
        <f>G$5*Assumptions!$D24</f>
        <v>356654.4392</v>
      </c>
      <c r="H31" s="21">
        <f>H$5*Assumptions!$D24</f>
        <v>365624.2983</v>
      </c>
      <c r="I31" s="21">
        <f>I$5*Assumptions!$D24</f>
        <v>374819.7494</v>
      </c>
      <c r="J31" s="21">
        <f>J$5*Assumptions!$D24</f>
        <v>384246.4661</v>
      </c>
      <c r="K31" s="21">
        <f>K$5*Assumptions!$D24</f>
        <v>393910.2648</v>
      </c>
      <c r="L31" s="21">
        <f>L$5*Assumptions!$D24</f>
        <v>403817.1079</v>
      </c>
      <c r="M31" s="21">
        <f>M$5*Assumptions!$D24</f>
        <v>413973.1082</v>
      </c>
    </row>
    <row r="32">
      <c r="A32" s="3"/>
    </row>
    <row r="33">
      <c r="A33" s="23" t="s">
        <v>53</v>
      </c>
    </row>
    <row r="34">
      <c r="A34" s="22" t="s">
        <v>14</v>
      </c>
    </row>
    <row r="35">
      <c r="A35" s="3" t="s">
        <v>25</v>
      </c>
      <c r="B35" s="21">
        <f>B10*(1-Assumptions!$B27)</f>
        <v>634950</v>
      </c>
      <c r="C35" s="21">
        <f>C10*(1-Assumptions!$B27)</f>
        <v>654141.3638</v>
      </c>
      <c r="D35" s="21">
        <f>D10*(1-Assumptions!$B27)</f>
        <v>673912.7865</v>
      </c>
      <c r="E35" s="21">
        <f>E10*(1-Assumptions!$B27)</f>
        <v>694281.8004</v>
      </c>
      <c r="F35" s="21">
        <f>F10*(1-Assumptions!$B27)</f>
        <v>715266.4679</v>
      </c>
      <c r="G35" s="21">
        <f>G10*(1-Assumptions!$B27)</f>
        <v>736885.3968</v>
      </c>
      <c r="H35" s="21">
        <f>H10*(1-Assumptions!$B27)</f>
        <v>759157.758</v>
      </c>
      <c r="I35" s="21">
        <f>I10*(1-Assumptions!$B27)</f>
        <v>782103.3012</v>
      </c>
      <c r="J35" s="21">
        <f>J10*(1-Assumptions!$B27)</f>
        <v>805742.3735</v>
      </c>
      <c r="K35" s="21">
        <f>K10*(1-Assumptions!$B27)</f>
        <v>830095.9367</v>
      </c>
      <c r="L35" s="21">
        <f>L10*(1-Assumptions!$B27)</f>
        <v>855185.5864</v>
      </c>
      <c r="M35" s="21">
        <f>M10*(1-Assumptions!$B27)</f>
        <v>881033.5708</v>
      </c>
    </row>
    <row r="36">
      <c r="A36" s="3" t="s">
        <v>26</v>
      </c>
      <c r="B36" s="21">
        <f>B11*(1-Assumptions!$B28)</f>
        <v>328950</v>
      </c>
      <c r="C36" s="21">
        <f>C11*(1-Assumptions!$B28)</f>
        <v>338892.5138</v>
      </c>
      <c r="D36" s="21">
        <f>D11*(1-Assumptions!$B28)</f>
        <v>349135.54</v>
      </c>
      <c r="E36" s="21">
        <f>E11*(1-Assumptions!$B28)</f>
        <v>359688.1617</v>
      </c>
      <c r="F36" s="21">
        <f>F11*(1-Assumptions!$B28)</f>
        <v>370559.7364</v>
      </c>
      <c r="G36" s="21">
        <f>G11*(1-Assumptions!$B28)</f>
        <v>381759.9044</v>
      </c>
      <c r="H36" s="21">
        <f>H11*(1-Assumptions!$B28)</f>
        <v>393298.5975</v>
      </c>
      <c r="I36" s="21">
        <f>I11*(1-Assumptions!$B28)</f>
        <v>405186.0476</v>
      </c>
      <c r="J36" s="21">
        <f>J11*(1-Assumptions!$B28)</f>
        <v>417432.7959</v>
      </c>
      <c r="K36" s="21">
        <f>K11*(1-Assumptions!$B28)</f>
        <v>430049.7022</v>
      </c>
      <c r="L36" s="21">
        <f>L11*(1-Assumptions!$B28)</f>
        <v>443047.9544</v>
      </c>
      <c r="M36" s="21">
        <f>M11*(1-Assumptions!$B28)</f>
        <v>456439.0788</v>
      </c>
    </row>
    <row r="37">
      <c r="A37" s="3" t="s">
        <v>27</v>
      </c>
      <c r="B37" s="21">
        <f>B12*(1-Assumptions!$B29)</f>
        <v>224400</v>
      </c>
      <c r="C37" s="21">
        <f>C12*(1-Assumptions!$B29)</f>
        <v>231182.49</v>
      </c>
      <c r="D37" s="21">
        <f>D12*(1-Assumptions!$B29)</f>
        <v>238169.9808</v>
      </c>
      <c r="E37" s="21">
        <f>E12*(1-Assumptions!$B29)</f>
        <v>245368.6684</v>
      </c>
      <c r="F37" s="21">
        <f>F12*(1-Assumptions!$B29)</f>
        <v>252784.9364</v>
      </c>
      <c r="G37" s="21">
        <f>G12*(1-Assumptions!$B29)</f>
        <v>260425.3611</v>
      </c>
      <c r="H37" s="21">
        <f>H12*(1-Assumptions!$B29)</f>
        <v>268296.7177</v>
      </c>
      <c r="I37" s="21">
        <f>I12*(1-Assumptions!$B29)</f>
        <v>276405.986</v>
      </c>
      <c r="J37" s="21">
        <f>J12*(1-Assumptions!$B29)</f>
        <v>284760.3569</v>
      </c>
      <c r="K37" s="21">
        <f>K12*(1-Assumptions!$B29)</f>
        <v>293367.2387</v>
      </c>
      <c r="L37" s="21">
        <f>L12*(1-Assumptions!$B29)</f>
        <v>302234.2635</v>
      </c>
      <c r="M37" s="21">
        <f>M12*(1-Assumptions!$B29)</f>
        <v>311369.2941</v>
      </c>
    </row>
    <row r="38">
      <c r="A38" s="3" t="s">
        <v>28</v>
      </c>
      <c r="B38" s="21">
        <f>B13*(1-Assumptions!$B30)</f>
        <v>336600</v>
      </c>
      <c r="C38" s="21">
        <f>C13*(1-Assumptions!$B30)</f>
        <v>346773.735</v>
      </c>
      <c r="D38" s="21">
        <f>D13*(1-Assumptions!$B30)</f>
        <v>357254.9711</v>
      </c>
      <c r="E38" s="21">
        <f>E13*(1-Assumptions!$B30)</f>
        <v>368053.0026</v>
      </c>
      <c r="F38" s="21">
        <f>F13*(1-Assumptions!$B30)</f>
        <v>379177.4046</v>
      </c>
      <c r="G38" s="21">
        <f>G13*(1-Assumptions!$B30)</f>
        <v>390638.0417</v>
      </c>
      <c r="H38" s="21">
        <f>H13*(1-Assumptions!$B30)</f>
        <v>402445.0765</v>
      </c>
      <c r="I38" s="21">
        <f>I13*(1-Assumptions!$B30)</f>
        <v>414608.979</v>
      </c>
      <c r="J38" s="21">
        <f>J13*(1-Assumptions!$B30)</f>
        <v>427140.5353</v>
      </c>
      <c r="K38" s="21">
        <f>K13*(1-Assumptions!$B30)</f>
        <v>440050.858</v>
      </c>
      <c r="L38" s="21">
        <f>L13*(1-Assumptions!$B30)</f>
        <v>453351.3952</v>
      </c>
      <c r="M38" s="21">
        <f>M13*(1-Assumptions!$B30)</f>
        <v>467053.9411</v>
      </c>
    </row>
    <row r="39">
      <c r="A39" s="3" t="s">
        <v>29</v>
      </c>
      <c r="B39" s="21">
        <f>B14*(1-Assumptions!$B31)</f>
        <v>344250</v>
      </c>
      <c r="C39" s="21">
        <f>C14*(1-Assumptions!$B31)</f>
        <v>354654.9563</v>
      </c>
      <c r="D39" s="21">
        <f>D14*(1-Assumptions!$B31)</f>
        <v>365374.4023</v>
      </c>
      <c r="E39" s="21">
        <f>E14*(1-Assumptions!$B31)</f>
        <v>376417.8436</v>
      </c>
      <c r="F39" s="21">
        <f>F14*(1-Assumptions!$B31)</f>
        <v>387795.0729</v>
      </c>
      <c r="G39" s="21">
        <f>G14*(1-Assumptions!$B31)</f>
        <v>399516.179</v>
      </c>
      <c r="H39" s="21">
        <f>H14*(1-Assumptions!$B31)</f>
        <v>411591.5555</v>
      </c>
      <c r="I39" s="21">
        <f>I14*(1-Assumptions!$B31)</f>
        <v>424031.9103</v>
      </c>
      <c r="J39" s="21">
        <f>J14*(1-Assumptions!$B31)</f>
        <v>436848.2748</v>
      </c>
      <c r="K39" s="21">
        <f>K14*(1-Assumptions!$B31)</f>
        <v>450052.0139</v>
      </c>
      <c r="L39" s="21">
        <f>L14*(1-Assumptions!$B31)</f>
        <v>463654.836</v>
      </c>
      <c r="M39" s="21">
        <f>M14*(1-Assumptions!$B31)</f>
        <v>477668.8034</v>
      </c>
    </row>
    <row r="40">
      <c r="A40" s="3" t="s">
        <v>30</v>
      </c>
      <c r="B40" s="21">
        <f>B15*(1-Assumptions!$B32)</f>
        <v>325125</v>
      </c>
      <c r="C40" s="21">
        <f>C15*(1-Assumptions!$B32)</f>
        <v>334951.9031</v>
      </c>
      <c r="D40" s="21">
        <f>D15*(1-Assumptions!$B32)</f>
        <v>345075.8244</v>
      </c>
      <c r="E40" s="21">
        <f>E15*(1-Assumptions!$B32)</f>
        <v>355505.7412</v>
      </c>
      <c r="F40" s="21">
        <f>F15*(1-Assumptions!$B32)</f>
        <v>366250.9022</v>
      </c>
      <c r="G40" s="21">
        <f>G15*(1-Assumptions!$B32)</f>
        <v>377320.8357</v>
      </c>
      <c r="H40" s="21">
        <f>H15*(1-Assumptions!$B32)</f>
        <v>388725.358</v>
      </c>
      <c r="I40" s="21">
        <f>I15*(1-Assumptions!$B32)</f>
        <v>400474.5819</v>
      </c>
      <c r="J40" s="21">
        <f>J15*(1-Assumptions!$B32)</f>
        <v>412578.9262</v>
      </c>
      <c r="K40" s="21">
        <f>K15*(1-Assumptions!$B32)</f>
        <v>425049.1242</v>
      </c>
      <c r="L40" s="21">
        <f>L15*(1-Assumptions!$B32)</f>
        <v>437896.234</v>
      </c>
      <c r="M40" s="21">
        <f>M15*(1-Assumptions!$B32)</f>
        <v>451131.6477</v>
      </c>
    </row>
    <row r="41">
      <c r="A41" s="22" t="s">
        <v>54</v>
      </c>
      <c r="B41" s="21">
        <f t="shared" ref="B41:M41" si="2">SUM(B35:B40)</f>
        <v>2194275</v>
      </c>
      <c r="C41" s="21">
        <f t="shared" si="2"/>
        <v>2260596.962</v>
      </c>
      <c r="D41" s="21">
        <f t="shared" si="2"/>
        <v>2328923.505</v>
      </c>
      <c r="E41" s="21">
        <f t="shared" si="2"/>
        <v>2399315.218</v>
      </c>
      <c r="F41" s="21">
        <f t="shared" si="2"/>
        <v>2471834.52</v>
      </c>
      <c r="G41" s="21">
        <f t="shared" si="2"/>
        <v>2546545.719</v>
      </c>
      <c r="H41" s="21">
        <f t="shared" si="2"/>
        <v>2623515.063</v>
      </c>
      <c r="I41" s="21">
        <f t="shared" si="2"/>
        <v>2702810.806</v>
      </c>
      <c r="J41" s="21">
        <f t="shared" si="2"/>
        <v>2784503.263</v>
      </c>
      <c r="K41" s="21">
        <f t="shared" si="2"/>
        <v>2868664.874</v>
      </c>
      <c r="L41" s="21">
        <f t="shared" si="2"/>
        <v>2955370.269</v>
      </c>
      <c r="M41" s="21">
        <f t="shared" si="2"/>
        <v>3044696.336</v>
      </c>
    </row>
    <row r="42">
      <c r="A42" s="3"/>
    </row>
    <row r="43">
      <c r="A43" s="22" t="s">
        <v>15</v>
      </c>
    </row>
    <row r="44">
      <c r="A44" s="3" t="s">
        <v>25</v>
      </c>
      <c r="B44" s="21">
        <f>B18*(1-Assumptions!$C27)</f>
        <v>273900</v>
      </c>
      <c r="C44" s="21">
        <f>C18*(1-Assumptions!$C27)</f>
        <v>280788.585</v>
      </c>
      <c r="D44" s="21">
        <f>D18*(1-Assumptions!$C27)</f>
        <v>287850.4179</v>
      </c>
      <c r="E44" s="21">
        <f>E18*(1-Assumptions!$C27)</f>
        <v>295089.8559</v>
      </c>
      <c r="F44" s="21">
        <f>F18*(1-Assumptions!$C27)</f>
        <v>302511.3658</v>
      </c>
      <c r="G44" s="21">
        <f>G18*(1-Assumptions!$C27)</f>
        <v>310119.5266</v>
      </c>
      <c r="H44" s="21">
        <f>H18*(1-Assumptions!$C27)</f>
        <v>317919.0327</v>
      </c>
      <c r="I44" s="21">
        <f>I18*(1-Assumptions!$C27)</f>
        <v>325914.6964</v>
      </c>
      <c r="J44" s="21">
        <f>J18*(1-Assumptions!$C27)</f>
        <v>334111.451</v>
      </c>
      <c r="K44" s="21">
        <f>K18*(1-Assumptions!$C27)</f>
        <v>342514.354</v>
      </c>
      <c r="L44" s="21">
        <f>L18*(1-Assumptions!$C27)</f>
        <v>351128.59</v>
      </c>
      <c r="M44" s="21">
        <f>M18*(1-Assumptions!$C27)</f>
        <v>359959.4741</v>
      </c>
    </row>
    <row r="45">
      <c r="A45" s="3" t="s">
        <v>26</v>
      </c>
      <c r="B45" s="21">
        <f>B19*(1-Assumptions!$C28)</f>
        <v>283800</v>
      </c>
      <c r="C45" s="21">
        <f>C19*(1-Assumptions!$C28)</f>
        <v>290937.57</v>
      </c>
      <c r="D45" s="21">
        <f>D19*(1-Assumptions!$C28)</f>
        <v>298254.6499</v>
      </c>
      <c r="E45" s="21">
        <f>E19*(1-Assumptions!$C28)</f>
        <v>305755.7543</v>
      </c>
      <c r="F45" s="21">
        <f>F19*(1-Assumptions!$C28)</f>
        <v>313445.5116</v>
      </c>
      <c r="G45" s="21">
        <f>G19*(1-Assumptions!$C28)</f>
        <v>321328.6662</v>
      </c>
      <c r="H45" s="21">
        <f>H19*(1-Assumptions!$C28)</f>
        <v>329410.0821</v>
      </c>
      <c r="I45" s="21">
        <f>I19*(1-Assumptions!$C28)</f>
        <v>337694.7457</v>
      </c>
      <c r="J45" s="21">
        <f>J19*(1-Assumptions!$C28)</f>
        <v>346187.7685</v>
      </c>
      <c r="K45" s="21">
        <f>K19*(1-Assumptions!$C28)</f>
        <v>354894.3909</v>
      </c>
      <c r="L45" s="21">
        <f>L19*(1-Assumptions!$C28)</f>
        <v>363819.9849</v>
      </c>
      <c r="M45" s="21">
        <f>M19*(1-Assumptions!$C28)</f>
        <v>372970.0575</v>
      </c>
    </row>
    <row r="46">
      <c r="A46" s="3" t="s">
        <v>27</v>
      </c>
      <c r="B46" s="21">
        <f>B20*(1-Assumptions!$C29)</f>
        <v>0</v>
      </c>
      <c r="C46" s="21">
        <f>C20*(1-Assumptions!$C29)</f>
        <v>0</v>
      </c>
      <c r="D46" s="21">
        <f>D20*(1-Assumptions!$C29)</f>
        <v>0</v>
      </c>
      <c r="E46" s="21">
        <f>E20*(1-Assumptions!$C29)</f>
        <v>0</v>
      </c>
      <c r="F46" s="21">
        <f>F20*(1-Assumptions!$C29)</f>
        <v>0</v>
      </c>
      <c r="G46" s="21">
        <f>G20*(1-Assumptions!$C29)</f>
        <v>0</v>
      </c>
      <c r="H46" s="21">
        <f>H20*(1-Assumptions!$C29)</f>
        <v>0</v>
      </c>
      <c r="I46" s="21">
        <f>I20*(1-Assumptions!$C29)</f>
        <v>0</v>
      </c>
      <c r="J46" s="21">
        <f>J20*(1-Assumptions!$C29)</f>
        <v>0</v>
      </c>
      <c r="K46" s="21">
        <f>K20*(1-Assumptions!$C29)</f>
        <v>0</v>
      </c>
      <c r="L46" s="21">
        <f>L20*(1-Assumptions!$C29)</f>
        <v>0</v>
      </c>
      <c r="M46" s="21">
        <f>M20*(1-Assumptions!$C29)</f>
        <v>0</v>
      </c>
    </row>
    <row r="47">
      <c r="A47" s="3" t="s">
        <v>28</v>
      </c>
      <c r="B47" s="21">
        <f>B21*(1-Assumptions!$C30)</f>
        <v>95700</v>
      </c>
      <c r="C47" s="21">
        <f>C21*(1-Assumptions!$C30)</f>
        <v>98106.855</v>
      </c>
      <c r="D47" s="21">
        <f>D21*(1-Assumptions!$C30)</f>
        <v>100574.2424</v>
      </c>
      <c r="E47" s="21">
        <f>E21*(1-Assumptions!$C30)</f>
        <v>103103.6846</v>
      </c>
      <c r="F47" s="21">
        <f>F21*(1-Assumptions!$C30)</f>
        <v>105696.7423</v>
      </c>
      <c r="G47" s="21">
        <f>G21*(1-Assumptions!$C30)</f>
        <v>108355.0153</v>
      </c>
      <c r="H47" s="21">
        <f>H21*(1-Assumptions!$C30)</f>
        <v>111080.144</v>
      </c>
      <c r="I47" s="21">
        <f>I21*(1-Assumptions!$C30)</f>
        <v>113873.8096</v>
      </c>
      <c r="J47" s="21">
        <f>J21*(1-Assumptions!$C30)</f>
        <v>116737.7359</v>
      </c>
      <c r="K47" s="21">
        <f>K21*(1-Assumptions!$C30)</f>
        <v>119673.69</v>
      </c>
      <c r="L47" s="21">
        <f>L21*(1-Assumptions!$C30)</f>
        <v>122683.4833</v>
      </c>
      <c r="M47" s="21">
        <f>M21*(1-Assumptions!$C30)</f>
        <v>125768.9729</v>
      </c>
    </row>
    <row r="48">
      <c r="A48" s="3" t="s">
        <v>29</v>
      </c>
      <c r="B48" s="21">
        <f>B22*(1-Assumptions!$C31)</f>
        <v>0</v>
      </c>
      <c r="C48" s="21">
        <f>C22*(1-Assumptions!$C31)</f>
        <v>0</v>
      </c>
      <c r="D48" s="21">
        <f>D22*(1-Assumptions!$C31)</f>
        <v>0</v>
      </c>
      <c r="E48" s="21">
        <f>E22*(1-Assumptions!$C31)</f>
        <v>0</v>
      </c>
      <c r="F48" s="21">
        <f>F22*(1-Assumptions!$C31)</f>
        <v>0</v>
      </c>
      <c r="G48" s="21">
        <f>G22*(1-Assumptions!$C31)</f>
        <v>0</v>
      </c>
      <c r="H48" s="21">
        <f>H22*(1-Assumptions!$C31)</f>
        <v>0</v>
      </c>
      <c r="I48" s="21">
        <f>I22*(1-Assumptions!$C31)</f>
        <v>0</v>
      </c>
      <c r="J48" s="21">
        <f>J22*(1-Assumptions!$C31)</f>
        <v>0</v>
      </c>
      <c r="K48" s="21">
        <f>K22*(1-Assumptions!$C31)</f>
        <v>0</v>
      </c>
      <c r="L48" s="21">
        <f>L22*(1-Assumptions!$C31)</f>
        <v>0</v>
      </c>
      <c r="M48" s="21">
        <f>M22*(1-Assumptions!$C31)</f>
        <v>0</v>
      </c>
    </row>
    <row r="49">
      <c r="A49" s="3" t="s">
        <v>30</v>
      </c>
      <c r="B49" s="21">
        <f>B23*(1-Assumptions!$C32)</f>
        <v>280500</v>
      </c>
      <c r="C49" s="21">
        <f>C23*(1-Assumptions!$C32)</f>
        <v>287554.575</v>
      </c>
      <c r="D49" s="21">
        <f>D23*(1-Assumptions!$C32)</f>
        <v>294786.5726</v>
      </c>
      <c r="E49" s="21">
        <f>E23*(1-Assumptions!$C32)</f>
        <v>302200.4549</v>
      </c>
      <c r="F49" s="21">
        <f>F23*(1-Assumptions!$C32)</f>
        <v>309800.7963</v>
      </c>
      <c r="G49" s="21">
        <f>G23*(1-Assumptions!$C32)</f>
        <v>317592.2863</v>
      </c>
      <c r="H49" s="21">
        <f>H23*(1-Assumptions!$C32)</f>
        <v>325579.7323</v>
      </c>
      <c r="I49" s="21">
        <f>I23*(1-Assumptions!$C32)</f>
        <v>333768.0626</v>
      </c>
      <c r="J49" s="21">
        <f>J23*(1-Assumptions!$C32)</f>
        <v>342162.3294</v>
      </c>
      <c r="K49" s="21">
        <f>K23*(1-Assumptions!$C32)</f>
        <v>350767.712</v>
      </c>
      <c r="L49" s="21">
        <f>L23*(1-Assumptions!$C32)</f>
        <v>359589.5199</v>
      </c>
      <c r="M49" s="21">
        <f>M23*(1-Assumptions!$C32)</f>
        <v>368633.1963</v>
      </c>
    </row>
    <row r="50">
      <c r="A50" s="22" t="s">
        <v>55</v>
      </c>
      <c r="B50" s="21">
        <f t="shared" ref="B50:M50" si="3">SUM(B44:B49)</f>
        <v>933900</v>
      </c>
      <c r="C50" s="21">
        <f t="shared" si="3"/>
        <v>957387.585</v>
      </c>
      <c r="D50" s="21">
        <f t="shared" si="3"/>
        <v>981465.8828</v>
      </c>
      <c r="E50" s="21">
        <f t="shared" si="3"/>
        <v>1006149.75</v>
      </c>
      <c r="F50" s="21">
        <f t="shared" si="3"/>
        <v>1031454.416</v>
      </c>
      <c r="G50" s="21">
        <f t="shared" si="3"/>
        <v>1057395.494</v>
      </c>
      <c r="H50" s="21">
        <f t="shared" si="3"/>
        <v>1083988.991</v>
      </c>
      <c r="I50" s="21">
        <f t="shared" si="3"/>
        <v>1111251.314</v>
      </c>
      <c r="J50" s="21">
        <f t="shared" si="3"/>
        <v>1139199.285</v>
      </c>
      <c r="K50" s="21">
        <f t="shared" si="3"/>
        <v>1167850.147</v>
      </c>
      <c r="L50" s="21">
        <f t="shared" si="3"/>
        <v>1197221.578</v>
      </c>
      <c r="M50" s="21">
        <f t="shared" si="3"/>
        <v>1227331.701</v>
      </c>
    </row>
    <row r="51">
      <c r="A51" s="3"/>
    </row>
    <row r="52">
      <c r="A52" s="22" t="s">
        <v>16</v>
      </c>
    </row>
    <row r="53">
      <c r="A53" s="3" t="s">
        <v>25</v>
      </c>
      <c r="B53" s="21">
        <f>B26*(1-Assumptions!$D27)</f>
        <v>224100</v>
      </c>
      <c r="C53" s="21">
        <f>C26*(1-Assumptions!$D27)</f>
        <v>229736.115</v>
      </c>
      <c r="D53" s="21">
        <f>D26*(1-Assumptions!$D27)</f>
        <v>235513.9783</v>
      </c>
      <c r="E53" s="21">
        <f>E26*(1-Assumptions!$D27)</f>
        <v>241437.1548</v>
      </c>
      <c r="F53" s="21">
        <f>F26*(1-Assumptions!$D27)</f>
        <v>247509.2993</v>
      </c>
      <c r="G53" s="21">
        <f>G26*(1-Assumptions!$D27)</f>
        <v>253734.1582</v>
      </c>
      <c r="H53" s="21">
        <f>H26*(1-Assumptions!$D27)</f>
        <v>260115.5722</v>
      </c>
      <c r="I53" s="21">
        <f>I26*(1-Assumptions!$D27)</f>
        <v>266657.4789</v>
      </c>
      <c r="J53" s="21">
        <f>J26*(1-Assumptions!$D27)</f>
        <v>273363.9145</v>
      </c>
      <c r="K53" s="21">
        <f>K26*(1-Assumptions!$D27)</f>
        <v>280239.0169</v>
      </c>
      <c r="L53" s="21">
        <f>L26*(1-Assumptions!$D27)</f>
        <v>287287.0282</v>
      </c>
      <c r="M53" s="21">
        <f>M26*(1-Assumptions!$D27)</f>
        <v>294512.297</v>
      </c>
    </row>
    <row r="54">
      <c r="A54" s="3" t="s">
        <v>26</v>
      </c>
      <c r="B54" s="21">
        <f>B27*(1-Assumptions!$D28)</f>
        <v>110700</v>
      </c>
      <c r="C54" s="21">
        <f>C27*(1-Assumptions!$D28)</f>
        <v>113484.105</v>
      </c>
      <c r="D54" s="21">
        <f>D27*(1-Assumptions!$D28)</f>
        <v>116338.2302</v>
      </c>
      <c r="E54" s="21">
        <f>E27*(1-Assumptions!$D28)</f>
        <v>119264.1367</v>
      </c>
      <c r="F54" s="21">
        <f>F27*(1-Assumptions!$D28)</f>
        <v>122263.6298</v>
      </c>
      <c r="G54" s="21">
        <f>G27*(1-Assumptions!$D28)</f>
        <v>125338.5601</v>
      </c>
      <c r="H54" s="21">
        <f>H27*(1-Assumptions!$D28)</f>
        <v>128490.8248</v>
      </c>
      <c r="I54" s="21">
        <f>I27*(1-Assumptions!$D28)</f>
        <v>131722.3691</v>
      </c>
      <c r="J54" s="21">
        <f>J27*(1-Assumptions!$D28)</f>
        <v>135035.1867</v>
      </c>
      <c r="K54" s="21">
        <f>K27*(1-Assumptions!$D28)</f>
        <v>138431.3216</v>
      </c>
      <c r="L54" s="21">
        <f>L27*(1-Assumptions!$D28)</f>
        <v>141912.8694</v>
      </c>
      <c r="M54" s="21">
        <f>M27*(1-Assumptions!$D28)</f>
        <v>145481.978</v>
      </c>
    </row>
    <row r="55">
      <c r="A55" s="3" t="s">
        <v>27</v>
      </c>
      <c r="B55" s="21">
        <f>B28*(1-Assumptions!$D29)</f>
        <v>39150</v>
      </c>
      <c r="C55" s="21">
        <f>C28*(1-Assumptions!$D29)</f>
        <v>40134.6225</v>
      </c>
      <c r="D55" s="21">
        <f>D28*(1-Assumptions!$D29)</f>
        <v>41144.00826</v>
      </c>
      <c r="E55" s="21">
        <f>E28*(1-Assumptions!$D29)</f>
        <v>42178.78006</v>
      </c>
      <c r="F55" s="21">
        <f>F28*(1-Assumptions!$D29)</f>
        <v>43239.57638</v>
      </c>
      <c r="G55" s="21">
        <f>G28*(1-Assumptions!$D29)</f>
        <v>44327.05173</v>
      </c>
      <c r="H55" s="21">
        <f>H28*(1-Assumptions!$D29)</f>
        <v>45441.87708</v>
      </c>
      <c r="I55" s="21">
        <f>I28*(1-Assumptions!$D29)</f>
        <v>46584.74029</v>
      </c>
      <c r="J55" s="21">
        <f>J28*(1-Assumptions!$D29)</f>
        <v>47756.34651</v>
      </c>
      <c r="K55" s="21">
        <f>K28*(1-Assumptions!$D29)</f>
        <v>48957.41862</v>
      </c>
      <c r="L55" s="21">
        <f>L28*(1-Assumptions!$D29)</f>
        <v>50188.6977</v>
      </c>
      <c r="M55" s="21">
        <f>M28*(1-Assumptions!$D29)</f>
        <v>51450.94345</v>
      </c>
    </row>
    <row r="56">
      <c r="A56" s="3" t="s">
        <v>28</v>
      </c>
      <c r="B56" s="21">
        <f>B29*(1-Assumptions!$D30)</f>
        <v>81000</v>
      </c>
      <c r="C56" s="21">
        <f>C29*(1-Assumptions!$D30)</f>
        <v>83037.15</v>
      </c>
      <c r="D56" s="21">
        <f>D29*(1-Assumptions!$D30)</f>
        <v>85125.53432</v>
      </c>
      <c r="E56" s="21">
        <f>E29*(1-Assumptions!$D30)</f>
        <v>87266.44151</v>
      </c>
      <c r="F56" s="21">
        <f>F29*(1-Assumptions!$D30)</f>
        <v>89461.19251</v>
      </c>
      <c r="G56" s="21">
        <f>G29*(1-Assumptions!$D30)</f>
        <v>91711.14151</v>
      </c>
      <c r="H56" s="21">
        <f>H29*(1-Assumptions!$D30)</f>
        <v>94017.67672</v>
      </c>
      <c r="I56" s="21">
        <f>I29*(1-Assumptions!$D30)</f>
        <v>96382.22128</v>
      </c>
      <c r="J56" s="21">
        <f>J29*(1-Assumptions!$D30)</f>
        <v>98806.23415</v>
      </c>
      <c r="K56" s="21">
        <f>K29*(1-Assumptions!$D30)</f>
        <v>101291.2109</v>
      </c>
      <c r="L56" s="21">
        <f>L29*(1-Assumptions!$D30)</f>
        <v>103838.6849</v>
      </c>
      <c r="M56" s="21">
        <f>M29*(1-Assumptions!$D30)</f>
        <v>106450.2278</v>
      </c>
    </row>
    <row r="57">
      <c r="A57" s="3" t="s">
        <v>29</v>
      </c>
      <c r="B57" s="21">
        <f>B30*(1-Assumptions!$D31)</f>
        <v>39600</v>
      </c>
      <c r="C57" s="21">
        <f>C30*(1-Assumptions!$D31)</f>
        <v>40595.94</v>
      </c>
      <c r="D57" s="21">
        <f>D30*(1-Assumptions!$D31)</f>
        <v>41616.92789</v>
      </c>
      <c r="E57" s="21">
        <f>E30*(1-Assumptions!$D31)</f>
        <v>42663.59363</v>
      </c>
      <c r="F57" s="21">
        <f>F30*(1-Assumptions!$D31)</f>
        <v>43736.58301</v>
      </c>
      <c r="G57" s="21">
        <f>G30*(1-Assumptions!$D31)</f>
        <v>44836.55807</v>
      </c>
      <c r="H57" s="21">
        <f>H30*(1-Assumptions!$D31)</f>
        <v>45964.19751</v>
      </c>
      <c r="I57" s="21">
        <f>I30*(1-Assumptions!$D31)</f>
        <v>47120.19707</v>
      </c>
      <c r="J57" s="21">
        <f>J30*(1-Assumptions!$D31)</f>
        <v>48305.27003</v>
      </c>
      <c r="K57" s="21">
        <f>K30*(1-Assumptions!$D31)</f>
        <v>49520.14757</v>
      </c>
      <c r="L57" s="21">
        <f>L30*(1-Assumptions!$D31)</f>
        <v>50765.57928</v>
      </c>
      <c r="M57" s="21">
        <f>M30*(1-Assumptions!$D31)</f>
        <v>52042.3336</v>
      </c>
    </row>
    <row r="58">
      <c r="A58" s="3" t="s">
        <v>30</v>
      </c>
      <c r="B58" s="21">
        <f>B31*(1-Assumptions!$D32)</f>
        <v>261450</v>
      </c>
      <c r="C58" s="21">
        <f>C31*(1-Assumptions!$D32)</f>
        <v>268025.4675</v>
      </c>
      <c r="D58" s="21">
        <f>D31*(1-Assumptions!$D32)</f>
        <v>274766.308</v>
      </c>
      <c r="E58" s="21">
        <f>E31*(1-Assumptions!$D32)</f>
        <v>281676.6807</v>
      </c>
      <c r="F58" s="21">
        <f>F31*(1-Assumptions!$D32)</f>
        <v>288760.8492</v>
      </c>
      <c r="G58" s="21">
        <f>G31*(1-Assumptions!$D32)</f>
        <v>296023.1845</v>
      </c>
      <c r="H58" s="21">
        <f>H31*(1-Assumptions!$D32)</f>
        <v>303468.1676</v>
      </c>
      <c r="I58" s="21">
        <f>I31*(1-Assumptions!$D32)</f>
        <v>311100.392</v>
      </c>
      <c r="J58" s="21">
        <f>J31*(1-Assumptions!$D32)</f>
        <v>318924.5669</v>
      </c>
      <c r="K58" s="21">
        <f>K31*(1-Assumptions!$D32)</f>
        <v>326945.5198</v>
      </c>
      <c r="L58" s="21">
        <f>L31*(1-Assumptions!$D32)</f>
        <v>335168.1996</v>
      </c>
      <c r="M58" s="21">
        <f>M31*(1-Assumptions!$D32)</f>
        <v>343597.6798</v>
      </c>
    </row>
    <row r="59">
      <c r="A59" s="22" t="s">
        <v>56</v>
      </c>
      <c r="B59" s="21">
        <f t="shared" ref="B59:M59" si="4">SUM(B53:B58)</f>
        <v>756000</v>
      </c>
      <c r="C59" s="21">
        <f t="shared" si="4"/>
        <v>775013.4</v>
      </c>
      <c r="D59" s="21">
        <f t="shared" si="4"/>
        <v>794504.987</v>
      </c>
      <c r="E59" s="21">
        <f t="shared" si="4"/>
        <v>814486.7874</v>
      </c>
      <c r="F59" s="21">
        <f t="shared" si="4"/>
        <v>834971.1301</v>
      </c>
      <c r="G59" s="21">
        <f t="shared" si="4"/>
        <v>855970.6541</v>
      </c>
      <c r="H59" s="21">
        <f t="shared" si="4"/>
        <v>877498.316</v>
      </c>
      <c r="I59" s="21">
        <f t="shared" si="4"/>
        <v>899567.3987</v>
      </c>
      <c r="J59" s="21">
        <f t="shared" si="4"/>
        <v>922191.5187</v>
      </c>
      <c r="K59" s="21">
        <f t="shared" si="4"/>
        <v>945384.6354</v>
      </c>
      <c r="L59" s="21">
        <f t="shared" si="4"/>
        <v>969161.059</v>
      </c>
      <c r="M59" s="21">
        <f t="shared" si="4"/>
        <v>993535.4596</v>
      </c>
    </row>
    <row r="60">
      <c r="A60" s="3"/>
    </row>
    <row r="61">
      <c r="A61" s="22" t="s">
        <v>57</v>
      </c>
      <c r="B61" s="21">
        <f t="shared" ref="B61:M61" si="5">B41+B50+B59</f>
        <v>3884175</v>
      </c>
      <c r="C61" s="21">
        <f t="shared" si="5"/>
        <v>3992997.947</v>
      </c>
      <c r="D61" s="21">
        <f t="shared" si="5"/>
        <v>4104894.375</v>
      </c>
      <c r="E61" s="21">
        <f t="shared" si="5"/>
        <v>4219951.755</v>
      </c>
      <c r="F61" s="21">
        <f t="shared" si="5"/>
        <v>4338260.067</v>
      </c>
      <c r="G61" s="21">
        <f t="shared" si="5"/>
        <v>4459911.867</v>
      </c>
      <c r="H61" s="21">
        <f t="shared" si="5"/>
        <v>4585002.37</v>
      </c>
      <c r="I61" s="21">
        <f t="shared" si="5"/>
        <v>4713629.519</v>
      </c>
      <c r="J61" s="21">
        <f t="shared" si="5"/>
        <v>4845894.066</v>
      </c>
      <c r="K61" s="21">
        <f t="shared" si="5"/>
        <v>4981899.656</v>
      </c>
      <c r="L61" s="21">
        <f t="shared" si="5"/>
        <v>5121752.907</v>
      </c>
      <c r="M61" s="21">
        <f t="shared" si="5"/>
        <v>5265563.496</v>
      </c>
    </row>
    <row r="62">
      <c r="A62" s="3"/>
    </row>
    <row r="63">
      <c r="A63" s="23" t="s">
        <v>58</v>
      </c>
    </row>
    <row r="64">
      <c r="A64" s="3" t="s">
        <v>33</v>
      </c>
      <c r="B64" s="21">
        <f>Assumptions!$D35</f>
        <v>200000</v>
      </c>
      <c r="C64" s="21">
        <f>Assumptions!$D35</f>
        <v>200000</v>
      </c>
      <c r="D64" s="21">
        <f>Assumptions!$D35</f>
        <v>200000</v>
      </c>
      <c r="E64" s="21">
        <f>Assumptions!$D35</f>
        <v>200000</v>
      </c>
      <c r="F64" s="21">
        <f>Assumptions!$D35</f>
        <v>200000</v>
      </c>
      <c r="G64" s="21">
        <f>Assumptions!$D35</f>
        <v>200000</v>
      </c>
      <c r="H64" s="21">
        <f>Assumptions!$D35</f>
        <v>200000</v>
      </c>
      <c r="I64" s="21">
        <f>Assumptions!$D35</f>
        <v>200000</v>
      </c>
      <c r="J64" s="21">
        <f>Assumptions!$D35</f>
        <v>200000</v>
      </c>
      <c r="K64" s="21">
        <f>Assumptions!$D35</f>
        <v>200000</v>
      </c>
      <c r="L64" s="21">
        <f>Assumptions!$D35</f>
        <v>200000</v>
      </c>
      <c r="M64" s="21">
        <f>Assumptions!$D35</f>
        <v>200000</v>
      </c>
    </row>
    <row r="65">
      <c r="A65" s="3" t="s">
        <v>34</v>
      </c>
      <c r="B65" s="21">
        <f>Assumptions!$D36</f>
        <v>60000</v>
      </c>
      <c r="C65" s="21">
        <f>Assumptions!$D36</f>
        <v>60000</v>
      </c>
      <c r="D65" s="21">
        <f>Assumptions!$D36</f>
        <v>60000</v>
      </c>
      <c r="E65" s="21">
        <f>Assumptions!$D36</f>
        <v>60000</v>
      </c>
      <c r="F65" s="21">
        <f>Assumptions!$D36</f>
        <v>60000</v>
      </c>
      <c r="G65" s="21">
        <f>Assumptions!$D36</f>
        <v>60000</v>
      </c>
      <c r="H65" s="21">
        <f>Assumptions!$D36</f>
        <v>60000</v>
      </c>
      <c r="I65" s="21">
        <f>Assumptions!$D36</f>
        <v>60000</v>
      </c>
      <c r="J65" s="21">
        <f>Assumptions!$D36</f>
        <v>60000</v>
      </c>
      <c r="K65" s="21">
        <f>Assumptions!$D36</f>
        <v>60000</v>
      </c>
      <c r="L65" s="21">
        <f>Assumptions!$D36</f>
        <v>60000</v>
      </c>
      <c r="M65" s="21">
        <f>Assumptions!$D36</f>
        <v>60000</v>
      </c>
    </row>
    <row r="66">
      <c r="A66" s="3" t="s">
        <v>35</v>
      </c>
      <c r="B66" s="21">
        <f>Assumptions!$D37</f>
        <v>200000</v>
      </c>
      <c r="C66" s="21">
        <f>Assumptions!$D37</f>
        <v>200000</v>
      </c>
      <c r="D66" s="21">
        <f>Assumptions!$D37</f>
        <v>200000</v>
      </c>
      <c r="E66" s="21">
        <f>Assumptions!$D37</f>
        <v>200000</v>
      </c>
      <c r="F66" s="21">
        <f>Assumptions!$D37</f>
        <v>200000</v>
      </c>
      <c r="G66" s="21">
        <f>Assumptions!$D37</f>
        <v>200000</v>
      </c>
      <c r="H66" s="21">
        <f>Assumptions!$D37</f>
        <v>200000</v>
      </c>
      <c r="I66" s="21">
        <f>Assumptions!$D37</f>
        <v>200000</v>
      </c>
      <c r="J66" s="21">
        <f>Assumptions!$D37</f>
        <v>200000</v>
      </c>
      <c r="K66" s="21">
        <f>Assumptions!$D37</f>
        <v>200000</v>
      </c>
      <c r="L66" s="21">
        <f>Assumptions!$D37</f>
        <v>200000</v>
      </c>
      <c r="M66" s="21">
        <f>Assumptions!$D37</f>
        <v>200000</v>
      </c>
    </row>
    <row r="67">
      <c r="A67" s="3"/>
    </row>
    <row r="68">
      <c r="A68" s="22" t="s">
        <v>59</v>
      </c>
      <c r="B68" s="21">
        <f t="shared" ref="B68:M68" si="6">B61+B64+B65+B66</f>
        <v>4344175</v>
      </c>
      <c r="C68" s="21">
        <f t="shared" si="6"/>
        <v>4452997.947</v>
      </c>
      <c r="D68" s="21">
        <f t="shared" si="6"/>
        <v>4564894.375</v>
      </c>
      <c r="E68" s="21">
        <f t="shared" si="6"/>
        <v>4679951.755</v>
      </c>
      <c r="F68" s="21">
        <f t="shared" si="6"/>
        <v>4798260.067</v>
      </c>
      <c r="G68" s="21">
        <f t="shared" si="6"/>
        <v>4919911.867</v>
      </c>
      <c r="H68" s="21">
        <f t="shared" si="6"/>
        <v>5045002.37</v>
      </c>
      <c r="I68" s="21">
        <f t="shared" si="6"/>
        <v>5173629.519</v>
      </c>
      <c r="J68" s="21">
        <f t="shared" si="6"/>
        <v>5305894.066</v>
      </c>
      <c r="K68" s="21">
        <f t="shared" si="6"/>
        <v>5441899.656</v>
      </c>
      <c r="L68" s="21">
        <f t="shared" si="6"/>
        <v>5581752.907</v>
      </c>
      <c r="M68" s="21">
        <f t="shared" si="6"/>
        <v>5725563.496</v>
      </c>
    </row>
    <row r="69">
      <c r="A69" s="3"/>
    </row>
    <row r="70">
      <c r="A70" s="22" t="s">
        <v>60</v>
      </c>
      <c r="B70" s="21">
        <f t="shared" ref="B70:M70" si="7">B6-B68</f>
        <v>205825</v>
      </c>
      <c r="C70" s="21">
        <f t="shared" si="7"/>
        <v>224375.8031</v>
      </c>
      <c r="D70" s="21">
        <f t="shared" si="7"/>
        <v>243447.7243</v>
      </c>
      <c r="E70" s="21">
        <f t="shared" si="7"/>
        <v>263055.5188</v>
      </c>
      <c r="F70" s="21">
        <f t="shared" si="7"/>
        <v>283214.363</v>
      </c>
      <c r="G70" s="21">
        <f t="shared" si="7"/>
        <v>303939.8662</v>
      </c>
      <c r="H70" s="21">
        <f t="shared" si="7"/>
        <v>325248.0833</v>
      </c>
      <c r="I70" s="21">
        <f t="shared" si="7"/>
        <v>347155.5273</v>
      </c>
      <c r="J70" s="21">
        <f t="shared" si="7"/>
        <v>369679.1828</v>
      </c>
      <c r="K70" s="21">
        <f t="shared" si="7"/>
        <v>392836.5194</v>
      </c>
      <c r="L70" s="21">
        <f t="shared" si="7"/>
        <v>416645.5057</v>
      </c>
      <c r="M70" s="21">
        <f t="shared" si="7"/>
        <v>441124.6234</v>
      </c>
    </row>
    <row r="71">
      <c r="A71" s="3"/>
    </row>
    <row r="72">
      <c r="A72" s="3"/>
    </row>
    <row r="73">
      <c r="A73"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c r="B1" s="3" t="s">
        <v>36</v>
      </c>
      <c r="C1" s="3" t="s">
        <v>37</v>
      </c>
      <c r="D1" s="3" t="s">
        <v>38</v>
      </c>
      <c r="E1" s="3" t="s">
        <v>39</v>
      </c>
      <c r="F1" s="3" t="s">
        <v>40</v>
      </c>
      <c r="G1" s="3" t="s">
        <v>41</v>
      </c>
      <c r="H1" s="3" t="s">
        <v>42</v>
      </c>
      <c r="I1" s="3" t="s">
        <v>43</v>
      </c>
      <c r="J1" s="3" t="s">
        <v>44</v>
      </c>
      <c r="K1" s="3" t="s">
        <v>45</v>
      </c>
      <c r="L1" s="3" t="s">
        <v>46</v>
      </c>
      <c r="M1" s="3" t="s">
        <v>47</v>
      </c>
    </row>
    <row r="2">
      <c r="A2" s="22" t="s">
        <v>50</v>
      </c>
    </row>
    <row r="3">
      <c r="A3" s="3" t="s">
        <v>14</v>
      </c>
      <c r="B3" s="21">
        <f>'Sales and Costs-S1'!B3+'Sales and Costs-S2'!B3+'Sales and Costs-S3'!B3</f>
        <v>6130000</v>
      </c>
      <c r="C3" s="21">
        <f>'Sales and Costs-S1'!C3+'Sales and Costs-S2'!C3+'Sales and Costs-S3'!C3</f>
        <v>6268527.75</v>
      </c>
      <c r="D3" s="21">
        <f>'Sales and Costs-S1'!D3+'Sales and Costs-S2'!D3+'Sales and Costs-S3'!D3</f>
        <v>6410462.194</v>
      </c>
      <c r="E3" s="21">
        <f>'Sales and Costs-S1'!E3+'Sales and Costs-S2'!E3+'Sales and Costs-S3'!E3</f>
        <v>6555893.015</v>
      </c>
      <c r="F3" s="21">
        <f>'Sales and Costs-S1'!F3+'Sales and Costs-S2'!F3+'Sales and Costs-S3'!F3</f>
        <v>6704912.374</v>
      </c>
      <c r="G3" s="21">
        <f>'Sales and Costs-S1'!G3+'Sales and Costs-S2'!G3+'Sales and Costs-S3'!G3</f>
        <v>6857614.983</v>
      </c>
      <c r="H3" s="21">
        <f>'Sales and Costs-S1'!H3+'Sales and Costs-S2'!H3+'Sales and Costs-S3'!H3</f>
        <v>7014098.179</v>
      </c>
      <c r="I3" s="21">
        <f>'Sales and Costs-S1'!I3+'Sales and Costs-S2'!I3+'Sales and Costs-S3'!I3</f>
        <v>7174461.996</v>
      </c>
      <c r="J3" s="21">
        <f>'Sales and Costs-S1'!J3+'Sales and Costs-S2'!J3+'Sales and Costs-S3'!J3</f>
        <v>7338809.244</v>
      </c>
      <c r="K3" s="21">
        <f>'Sales and Costs-S1'!K3+'Sales and Costs-S2'!K3+'Sales and Costs-S3'!K3</f>
        <v>7507245.589</v>
      </c>
      <c r="L3" s="21">
        <f>'Sales and Costs-S1'!L3+'Sales and Costs-S2'!L3+'Sales and Costs-S3'!L3</f>
        <v>7679879.632</v>
      </c>
      <c r="M3" s="21">
        <f>'Sales and Costs-S1'!M3+'Sales and Costs-S2'!M3+'Sales and Costs-S3'!M3</f>
        <v>7856822.998</v>
      </c>
    </row>
    <row r="4">
      <c r="A4" s="3" t="s">
        <v>15</v>
      </c>
      <c r="B4" s="21">
        <f>'Sales and Costs-S1'!B4+'Sales and Costs-S2'!B4+'Sales and Costs-S3'!B4</f>
        <v>2640000</v>
      </c>
      <c r="C4" s="21">
        <f>'Sales and Costs-S1'!C4+'Sales and Costs-S2'!C4+'Sales and Costs-S3'!C4</f>
        <v>2695387</v>
      </c>
      <c r="D4" s="21">
        <f>'Sales and Costs-S1'!D4+'Sales and Costs-S2'!D4+'Sales and Costs-S3'!D4</f>
        <v>2751978.345</v>
      </c>
      <c r="E4" s="21">
        <f>'Sales and Costs-S1'!E4+'Sales and Costs-S2'!E4+'Sales and Costs-S3'!E4</f>
        <v>2809801.025</v>
      </c>
      <c r="F4" s="21">
        <f>'Sales and Costs-S1'!F4+'Sales and Costs-S2'!F4+'Sales and Costs-S3'!F4</f>
        <v>2868882.648</v>
      </c>
      <c r="G4" s="21">
        <f>'Sales and Costs-S1'!G4+'Sales and Costs-S2'!G4+'Sales and Costs-S3'!G4</f>
        <v>2929251.457</v>
      </c>
      <c r="H4" s="21">
        <f>'Sales and Costs-S1'!H4+'Sales and Costs-S2'!H4+'Sales and Costs-S3'!H4</f>
        <v>2990936.344</v>
      </c>
      <c r="I4" s="21">
        <f>'Sales and Costs-S1'!I4+'Sales and Costs-S2'!I4+'Sales and Costs-S3'!I4</f>
        <v>3053966.867</v>
      </c>
      <c r="J4" s="21">
        <f>'Sales and Costs-S1'!J4+'Sales and Costs-S2'!J4+'Sales and Costs-S3'!J4</f>
        <v>3118373.261</v>
      </c>
      <c r="K4" s="21">
        <f>'Sales and Costs-S1'!K4+'Sales and Costs-S2'!K4+'Sales and Costs-S3'!K4</f>
        <v>3184186.461</v>
      </c>
      <c r="L4" s="21">
        <f>'Sales and Costs-S1'!L4+'Sales and Costs-S2'!L4+'Sales and Costs-S3'!L4</f>
        <v>3251438.11</v>
      </c>
      <c r="M4" s="21">
        <f>'Sales and Costs-S1'!M4+'Sales and Costs-S2'!M4+'Sales and Costs-S3'!M4</f>
        <v>3320160.583</v>
      </c>
    </row>
    <row r="5">
      <c r="A5" s="3" t="s">
        <v>16</v>
      </c>
      <c r="B5" s="21">
        <f>'Sales and Costs-S1'!B5+'Sales and Costs-S2'!B5+'Sales and Costs-S3'!B5</f>
        <v>1880000</v>
      </c>
      <c r="C5" s="21">
        <f>'Sales and Costs-S1'!C5+'Sales and Costs-S2'!C5+'Sales and Costs-S3'!C5</f>
        <v>1924440</v>
      </c>
      <c r="D5" s="21">
        <f>'Sales and Costs-S1'!D5+'Sales and Costs-S2'!D5+'Sales and Costs-S3'!D5</f>
        <v>1969940.613</v>
      </c>
      <c r="E5" s="21">
        <f>'Sales and Costs-S1'!E5+'Sales and Costs-S2'!E5+'Sales and Costs-S3'!E5</f>
        <v>2016527.368</v>
      </c>
      <c r="F5" s="21">
        <f>'Sales and Costs-S1'!F5+'Sales and Costs-S2'!F5+'Sales and Costs-S3'!F5</f>
        <v>2064226.412</v>
      </c>
      <c r="G5" s="21">
        <f>'Sales and Costs-S1'!G5+'Sales and Costs-S2'!G5+'Sales and Costs-S3'!G5</f>
        <v>2113064.53</v>
      </c>
      <c r="H5" s="21">
        <f>'Sales and Costs-S1'!H5+'Sales and Costs-S2'!H5+'Sales and Costs-S3'!H5</f>
        <v>2163069.151</v>
      </c>
      <c r="I5" s="21">
        <f>'Sales and Costs-S1'!I5+'Sales and Costs-S2'!I5+'Sales and Costs-S3'!I5</f>
        <v>2214268.374</v>
      </c>
      <c r="J5" s="21">
        <f>'Sales and Costs-S1'!J5+'Sales and Costs-S2'!J5+'Sales and Costs-S3'!J5</f>
        <v>2266690.979</v>
      </c>
      <c r="K5" s="21">
        <f>'Sales and Costs-S1'!K5+'Sales and Costs-S2'!K5+'Sales and Costs-S3'!K5</f>
        <v>2320366.442</v>
      </c>
      <c r="L5" s="21">
        <f>'Sales and Costs-S1'!L5+'Sales and Costs-S2'!L5+'Sales and Costs-S3'!L5</f>
        <v>2375324.956</v>
      </c>
      <c r="M5" s="21">
        <f>'Sales and Costs-S1'!M5+'Sales and Costs-S2'!M5+'Sales and Costs-S3'!M5</f>
        <v>2431597.449</v>
      </c>
    </row>
    <row r="6">
      <c r="A6" s="22" t="s">
        <v>51</v>
      </c>
      <c r="B6" s="21">
        <f t="shared" ref="B6:M6" si="1">SUM(B3:B5)</f>
        <v>10650000</v>
      </c>
      <c r="C6" s="21">
        <f t="shared" si="1"/>
        <v>10888354.75</v>
      </c>
      <c r="D6" s="21">
        <f t="shared" si="1"/>
        <v>11132381.15</v>
      </c>
      <c r="E6" s="21">
        <f t="shared" si="1"/>
        <v>11382221.41</v>
      </c>
      <c r="F6" s="21">
        <f t="shared" si="1"/>
        <v>11638021.43</v>
      </c>
      <c r="G6" s="21">
        <f t="shared" si="1"/>
        <v>11899930.97</v>
      </c>
      <c r="H6" s="21">
        <f t="shared" si="1"/>
        <v>12168103.67</v>
      </c>
      <c r="I6" s="21">
        <f t="shared" si="1"/>
        <v>12442697.24</v>
      </c>
      <c r="J6" s="21">
        <f t="shared" si="1"/>
        <v>12723873.48</v>
      </c>
      <c r="K6" s="21">
        <f t="shared" si="1"/>
        <v>13011798.49</v>
      </c>
      <c r="L6" s="21">
        <f t="shared" si="1"/>
        <v>13306642.7</v>
      </c>
      <c r="M6" s="21">
        <f t="shared" si="1"/>
        <v>13608581.03</v>
      </c>
    </row>
    <row r="7">
      <c r="A7" s="3"/>
    </row>
    <row r="8">
      <c r="A8" s="23" t="s">
        <v>52</v>
      </c>
    </row>
    <row r="9">
      <c r="A9" s="22" t="s">
        <v>14</v>
      </c>
    </row>
    <row r="10">
      <c r="A10" s="3" t="s">
        <v>25</v>
      </c>
      <c r="B10" s="21">
        <f>'Sales and Costs-S1'!B10+'Sales and Costs-S2'!B10+'Sales and Costs-S3'!B10</f>
        <v>1839000</v>
      </c>
      <c r="C10" s="21">
        <f>'Sales and Costs-S1'!C10+'Sales and Costs-S2'!C10+'Sales and Costs-S3'!C10</f>
        <v>1880558.325</v>
      </c>
      <c r="D10" s="21">
        <f>'Sales and Costs-S1'!D10+'Sales and Costs-S2'!D10+'Sales and Costs-S3'!D10</f>
        <v>1923138.658</v>
      </c>
      <c r="E10" s="21">
        <f>'Sales and Costs-S1'!E10+'Sales and Costs-S2'!E10+'Sales and Costs-S3'!E10</f>
        <v>1966767.904</v>
      </c>
      <c r="F10" s="21">
        <f>'Sales and Costs-S1'!F10+'Sales and Costs-S2'!F10+'Sales and Costs-S3'!F10</f>
        <v>2011473.712</v>
      </c>
      <c r="G10" s="21">
        <f>'Sales and Costs-S1'!G10+'Sales and Costs-S2'!G10+'Sales and Costs-S3'!G10</f>
        <v>2057284.495</v>
      </c>
      <c r="H10" s="21">
        <f>'Sales and Costs-S1'!H10+'Sales and Costs-S2'!H10+'Sales and Costs-S3'!H10</f>
        <v>2104229.454</v>
      </c>
      <c r="I10" s="21">
        <f>'Sales and Costs-S1'!I10+'Sales and Costs-S2'!I10+'Sales and Costs-S3'!I10</f>
        <v>2152338.599</v>
      </c>
      <c r="J10" s="21">
        <f>'Sales and Costs-S1'!J10+'Sales and Costs-S2'!J10+'Sales and Costs-S3'!J10</f>
        <v>2201642.773</v>
      </c>
      <c r="K10" s="21">
        <f>'Sales and Costs-S1'!K10+'Sales and Costs-S2'!K10+'Sales and Costs-S3'!K10</f>
        <v>2252173.677</v>
      </c>
      <c r="L10" s="21">
        <f>'Sales and Costs-S1'!L10+'Sales and Costs-S2'!L10+'Sales and Costs-S3'!L10</f>
        <v>2303963.89</v>
      </c>
      <c r="M10" s="21">
        <f>'Sales and Costs-S1'!M10+'Sales and Costs-S2'!M10+'Sales and Costs-S3'!M10</f>
        <v>2357046.899</v>
      </c>
    </row>
    <row r="11">
      <c r="A11" s="3" t="s">
        <v>26</v>
      </c>
      <c r="B11" s="21">
        <f>'Sales and Costs-S1'!B11+'Sales and Costs-S2'!B11+'Sales and Costs-S3'!B11</f>
        <v>919500</v>
      </c>
      <c r="C11" s="21">
        <f>'Sales and Costs-S1'!C11+'Sales and Costs-S2'!C11+'Sales and Costs-S3'!C11</f>
        <v>940279.1625</v>
      </c>
      <c r="D11" s="21">
        <f>'Sales and Costs-S1'!D11+'Sales and Costs-S2'!D11+'Sales and Costs-S3'!D11</f>
        <v>961569.3291</v>
      </c>
      <c r="E11" s="21">
        <f>'Sales and Costs-S1'!E11+'Sales and Costs-S2'!E11+'Sales and Costs-S3'!E11</f>
        <v>983383.9522</v>
      </c>
      <c r="F11" s="21">
        <f>'Sales and Costs-S1'!F11+'Sales and Costs-S2'!F11+'Sales and Costs-S3'!F11</f>
        <v>1005736.856</v>
      </c>
      <c r="G11" s="21">
        <f>'Sales and Costs-S1'!G11+'Sales and Costs-S2'!G11+'Sales and Costs-S3'!G11</f>
        <v>1028642.248</v>
      </c>
      <c r="H11" s="21">
        <f>'Sales and Costs-S1'!H11+'Sales and Costs-S2'!H11+'Sales and Costs-S3'!H11</f>
        <v>1052114.727</v>
      </c>
      <c r="I11" s="21">
        <f>'Sales and Costs-S1'!I11+'Sales and Costs-S2'!I11+'Sales and Costs-S3'!I11</f>
        <v>1076169.299</v>
      </c>
      <c r="J11" s="21">
        <f>'Sales and Costs-S1'!J11+'Sales and Costs-S2'!J11+'Sales and Costs-S3'!J11</f>
        <v>1100821.387</v>
      </c>
      <c r="K11" s="21">
        <f>'Sales and Costs-S1'!K11+'Sales and Costs-S2'!K11+'Sales and Costs-S3'!K11</f>
        <v>1126086.838</v>
      </c>
      <c r="L11" s="21">
        <f>'Sales and Costs-S1'!L11+'Sales and Costs-S2'!L11+'Sales and Costs-S3'!L11</f>
        <v>1151981.945</v>
      </c>
      <c r="M11" s="21">
        <f>'Sales and Costs-S1'!M11+'Sales and Costs-S2'!M11+'Sales and Costs-S3'!M11</f>
        <v>1178523.45</v>
      </c>
    </row>
    <row r="12">
      <c r="A12" s="3" t="s">
        <v>27</v>
      </c>
      <c r="B12" s="21">
        <f>'Sales and Costs-S1'!B12+'Sales and Costs-S2'!B12+'Sales and Costs-S3'!B12</f>
        <v>613000</v>
      </c>
      <c r="C12" s="21">
        <f>'Sales and Costs-S1'!C12+'Sales and Costs-S2'!C12+'Sales and Costs-S3'!C12</f>
        <v>626852.775</v>
      </c>
      <c r="D12" s="21">
        <f>'Sales and Costs-S1'!D12+'Sales and Costs-S2'!D12+'Sales and Costs-S3'!D12</f>
        <v>641046.2194</v>
      </c>
      <c r="E12" s="21">
        <f>'Sales and Costs-S1'!E12+'Sales and Costs-S2'!E12+'Sales and Costs-S3'!E12</f>
        <v>655589.3015</v>
      </c>
      <c r="F12" s="21">
        <f>'Sales and Costs-S1'!F12+'Sales and Costs-S2'!F12+'Sales and Costs-S3'!F12</f>
        <v>670491.2374</v>
      </c>
      <c r="G12" s="21">
        <f>'Sales and Costs-S1'!G12+'Sales and Costs-S2'!G12+'Sales and Costs-S3'!G12</f>
        <v>685761.4983</v>
      </c>
      <c r="H12" s="21">
        <f>'Sales and Costs-S1'!H12+'Sales and Costs-S2'!H12+'Sales and Costs-S3'!H12</f>
        <v>701409.8179</v>
      </c>
      <c r="I12" s="21">
        <f>'Sales and Costs-S1'!I12+'Sales and Costs-S2'!I12+'Sales and Costs-S3'!I12</f>
        <v>717446.1996</v>
      </c>
      <c r="J12" s="21">
        <f>'Sales and Costs-S1'!J12+'Sales and Costs-S2'!J12+'Sales and Costs-S3'!J12</f>
        <v>733880.9244</v>
      </c>
      <c r="K12" s="21">
        <f>'Sales and Costs-S1'!K12+'Sales and Costs-S2'!K12+'Sales and Costs-S3'!K12</f>
        <v>750724.5589</v>
      </c>
      <c r="L12" s="21">
        <f>'Sales and Costs-S1'!L12+'Sales and Costs-S2'!L12+'Sales and Costs-S3'!L12</f>
        <v>767987.9632</v>
      </c>
      <c r="M12" s="21">
        <f>'Sales and Costs-S1'!M12+'Sales and Costs-S2'!M12+'Sales and Costs-S3'!M12</f>
        <v>785682.2998</v>
      </c>
    </row>
    <row r="13">
      <c r="A13" s="3" t="s">
        <v>28</v>
      </c>
      <c r="B13" s="21">
        <f>'Sales and Costs-S1'!B13+'Sales and Costs-S2'!B13+'Sales and Costs-S3'!B13</f>
        <v>919500</v>
      </c>
      <c r="C13" s="21">
        <f>'Sales and Costs-S1'!C13+'Sales and Costs-S2'!C13+'Sales and Costs-S3'!C13</f>
        <v>940279.1625</v>
      </c>
      <c r="D13" s="21">
        <f>'Sales and Costs-S1'!D13+'Sales and Costs-S2'!D13+'Sales and Costs-S3'!D13</f>
        <v>961569.3291</v>
      </c>
      <c r="E13" s="21">
        <f>'Sales and Costs-S1'!E13+'Sales and Costs-S2'!E13+'Sales and Costs-S3'!E13</f>
        <v>983383.9522</v>
      </c>
      <c r="F13" s="21">
        <f>'Sales and Costs-S1'!F13+'Sales and Costs-S2'!F13+'Sales and Costs-S3'!F13</f>
        <v>1005736.856</v>
      </c>
      <c r="G13" s="21">
        <f>'Sales and Costs-S1'!G13+'Sales and Costs-S2'!G13+'Sales and Costs-S3'!G13</f>
        <v>1028642.248</v>
      </c>
      <c r="H13" s="21">
        <f>'Sales and Costs-S1'!H13+'Sales and Costs-S2'!H13+'Sales and Costs-S3'!H13</f>
        <v>1052114.727</v>
      </c>
      <c r="I13" s="21">
        <f>'Sales and Costs-S1'!I13+'Sales and Costs-S2'!I13+'Sales and Costs-S3'!I13</f>
        <v>1076169.299</v>
      </c>
      <c r="J13" s="21">
        <f>'Sales and Costs-S1'!J13+'Sales and Costs-S2'!J13+'Sales and Costs-S3'!J13</f>
        <v>1100821.387</v>
      </c>
      <c r="K13" s="21">
        <f>'Sales and Costs-S1'!K13+'Sales and Costs-S2'!K13+'Sales and Costs-S3'!K13</f>
        <v>1126086.838</v>
      </c>
      <c r="L13" s="21">
        <f>'Sales and Costs-S1'!L13+'Sales and Costs-S2'!L13+'Sales and Costs-S3'!L13</f>
        <v>1151981.945</v>
      </c>
      <c r="M13" s="21">
        <f>'Sales and Costs-S1'!M13+'Sales and Costs-S2'!M13+'Sales and Costs-S3'!M13</f>
        <v>1178523.45</v>
      </c>
    </row>
    <row r="14">
      <c r="A14" s="3" t="s">
        <v>29</v>
      </c>
      <c r="B14" s="21">
        <f>'Sales and Costs-S1'!B14+'Sales and Costs-S2'!B14+'Sales and Costs-S3'!B14</f>
        <v>919500</v>
      </c>
      <c r="C14" s="21">
        <f>'Sales and Costs-S1'!C14+'Sales and Costs-S2'!C14+'Sales and Costs-S3'!C14</f>
        <v>940279.1625</v>
      </c>
      <c r="D14" s="21">
        <f>'Sales and Costs-S1'!D14+'Sales and Costs-S2'!D14+'Sales and Costs-S3'!D14</f>
        <v>961569.3291</v>
      </c>
      <c r="E14" s="21">
        <f>'Sales and Costs-S1'!E14+'Sales and Costs-S2'!E14+'Sales and Costs-S3'!E14</f>
        <v>983383.9522</v>
      </c>
      <c r="F14" s="21">
        <f>'Sales and Costs-S1'!F14+'Sales and Costs-S2'!F14+'Sales and Costs-S3'!F14</f>
        <v>1005736.856</v>
      </c>
      <c r="G14" s="21">
        <f>'Sales and Costs-S1'!G14+'Sales and Costs-S2'!G14+'Sales and Costs-S3'!G14</f>
        <v>1028642.248</v>
      </c>
      <c r="H14" s="21">
        <f>'Sales and Costs-S1'!H14+'Sales and Costs-S2'!H14+'Sales and Costs-S3'!H14</f>
        <v>1052114.727</v>
      </c>
      <c r="I14" s="21">
        <f>'Sales and Costs-S1'!I14+'Sales and Costs-S2'!I14+'Sales and Costs-S3'!I14</f>
        <v>1076169.299</v>
      </c>
      <c r="J14" s="21">
        <f>'Sales and Costs-S1'!J14+'Sales and Costs-S2'!J14+'Sales and Costs-S3'!J14</f>
        <v>1100821.387</v>
      </c>
      <c r="K14" s="21">
        <f>'Sales and Costs-S1'!K14+'Sales and Costs-S2'!K14+'Sales and Costs-S3'!K14</f>
        <v>1126086.838</v>
      </c>
      <c r="L14" s="21">
        <f>'Sales and Costs-S1'!L14+'Sales and Costs-S2'!L14+'Sales and Costs-S3'!L14</f>
        <v>1151981.945</v>
      </c>
      <c r="M14" s="21">
        <f>'Sales and Costs-S1'!M14+'Sales and Costs-S2'!M14+'Sales and Costs-S3'!M14</f>
        <v>1178523.45</v>
      </c>
    </row>
    <row r="15">
      <c r="A15" s="3" t="s">
        <v>30</v>
      </c>
      <c r="B15" s="21">
        <f>'Sales and Costs-S1'!B15+'Sales and Costs-S2'!B15+'Sales and Costs-S3'!B15</f>
        <v>919500</v>
      </c>
      <c r="C15" s="21">
        <f>'Sales and Costs-S1'!C15+'Sales and Costs-S2'!C15+'Sales and Costs-S3'!C15</f>
        <v>940279.1625</v>
      </c>
      <c r="D15" s="21">
        <f>'Sales and Costs-S1'!D15+'Sales and Costs-S2'!D15+'Sales and Costs-S3'!D15</f>
        <v>961569.3291</v>
      </c>
      <c r="E15" s="21">
        <f>'Sales and Costs-S1'!E15+'Sales and Costs-S2'!E15+'Sales and Costs-S3'!E15</f>
        <v>983383.9522</v>
      </c>
      <c r="F15" s="21">
        <f>'Sales and Costs-S1'!F15+'Sales and Costs-S2'!F15+'Sales and Costs-S3'!F15</f>
        <v>1005736.856</v>
      </c>
      <c r="G15" s="21">
        <f>'Sales and Costs-S1'!G15+'Sales and Costs-S2'!G15+'Sales and Costs-S3'!G15</f>
        <v>1028642.248</v>
      </c>
      <c r="H15" s="21">
        <f>'Sales and Costs-S1'!H15+'Sales and Costs-S2'!H15+'Sales and Costs-S3'!H15</f>
        <v>1052114.727</v>
      </c>
      <c r="I15" s="21">
        <f>'Sales and Costs-S1'!I15+'Sales and Costs-S2'!I15+'Sales and Costs-S3'!I15</f>
        <v>1076169.299</v>
      </c>
      <c r="J15" s="21">
        <f>'Sales and Costs-S1'!J15+'Sales and Costs-S2'!J15+'Sales and Costs-S3'!J15</f>
        <v>1100821.387</v>
      </c>
      <c r="K15" s="21">
        <f>'Sales and Costs-S1'!K15+'Sales and Costs-S2'!K15+'Sales and Costs-S3'!K15</f>
        <v>1126086.838</v>
      </c>
      <c r="L15" s="21">
        <f>'Sales and Costs-S1'!L15+'Sales and Costs-S2'!L15+'Sales and Costs-S3'!L15</f>
        <v>1151981.945</v>
      </c>
      <c r="M15" s="21">
        <f>'Sales and Costs-S1'!M15+'Sales and Costs-S2'!M15+'Sales and Costs-S3'!M15</f>
        <v>1178523.45</v>
      </c>
    </row>
    <row r="16">
      <c r="A16" s="3"/>
    </row>
    <row r="17">
      <c r="A17" s="22" t="s">
        <v>15</v>
      </c>
    </row>
    <row r="18">
      <c r="A18" s="3" t="s">
        <v>25</v>
      </c>
      <c r="B18" s="21">
        <f>'Sales and Costs-S1'!B18+'Sales and Costs-S2'!B18+'Sales and Costs-S3'!B18</f>
        <v>792000</v>
      </c>
      <c r="C18" s="21">
        <f>'Sales and Costs-S1'!C18+'Sales and Costs-S2'!C18+'Sales and Costs-S3'!C18</f>
        <v>808616.1</v>
      </c>
      <c r="D18" s="21">
        <f>'Sales and Costs-S1'!D18+'Sales and Costs-S2'!D18+'Sales and Costs-S3'!D18</f>
        <v>825593.5036</v>
      </c>
      <c r="E18" s="21">
        <f>'Sales and Costs-S1'!E18+'Sales and Costs-S2'!E18+'Sales and Costs-S3'!E18</f>
        <v>842940.3075</v>
      </c>
      <c r="F18" s="21">
        <f>'Sales and Costs-S1'!F18+'Sales and Costs-S2'!F18+'Sales and Costs-S3'!F18</f>
        <v>860664.7943</v>
      </c>
      <c r="G18" s="21">
        <f>'Sales and Costs-S1'!G18+'Sales and Costs-S2'!G18+'Sales and Costs-S3'!G18</f>
        <v>878775.437</v>
      </c>
      <c r="H18" s="21">
        <f>'Sales and Costs-S1'!H18+'Sales and Costs-S2'!H18+'Sales and Costs-S3'!H18</f>
        <v>897280.9032</v>
      </c>
      <c r="I18" s="21">
        <f>'Sales and Costs-S1'!I18+'Sales and Costs-S2'!I18+'Sales and Costs-S3'!I18</f>
        <v>916190.06</v>
      </c>
      <c r="J18" s="21">
        <f>'Sales and Costs-S1'!J18+'Sales and Costs-S2'!J18+'Sales and Costs-S3'!J18</f>
        <v>935511.9784</v>
      </c>
      <c r="K18" s="21">
        <f>'Sales and Costs-S1'!K18+'Sales and Costs-S2'!K18+'Sales and Costs-S3'!K18</f>
        <v>955255.9383</v>
      </c>
      <c r="L18" s="21">
        <f>'Sales and Costs-S1'!L18+'Sales and Costs-S2'!L18+'Sales and Costs-S3'!L18</f>
        <v>975431.433</v>
      </c>
      <c r="M18" s="21">
        <f>'Sales and Costs-S1'!M18+'Sales and Costs-S2'!M18+'Sales and Costs-S3'!M18</f>
        <v>996048.1748</v>
      </c>
    </row>
    <row r="19">
      <c r="A19" s="3" t="s">
        <v>26</v>
      </c>
      <c r="B19" s="21">
        <f>'Sales and Costs-S1'!B19+'Sales and Costs-S2'!B19+'Sales and Costs-S3'!B19</f>
        <v>792000</v>
      </c>
      <c r="C19" s="21">
        <f>'Sales and Costs-S1'!C19+'Sales and Costs-S2'!C19+'Sales and Costs-S3'!C19</f>
        <v>808616.1</v>
      </c>
      <c r="D19" s="21">
        <f>'Sales and Costs-S1'!D19+'Sales and Costs-S2'!D19+'Sales and Costs-S3'!D19</f>
        <v>825593.5036</v>
      </c>
      <c r="E19" s="21">
        <f>'Sales and Costs-S1'!E19+'Sales and Costs-S2'!E19+'Sales and Costs-S3'!E19</f>
        <v>842940.3075</v>
      </c>
      <c r="F19" s="21">
        <f>'Sales and Costs-S1'!F19+'Sales and Costs-S2'!F19+'Sales and Costs-S3'!F19</f>
        <v>860664.7943</v>
      </c>
      <c r="G19" s="21">
        <f>'Sales and Costs-S1'!G19+'Sales and Costs-S2'!G19+'Sales and Costs-S3'!G19</f>
        <v>878775.437</v>
      </c>
      <c r="H19" s="21">
        <f>'Sales and Costs-S1'!H19+'Sales and Costs-S2'!H19+'Sales and Costs-S3'!H19</f>
        <v>897280.9032</v>
      </c>
      <c r="I19" s="21">
        <f>'Sales and Costs-S1'!I19+'Sales and Costs-S2'!I19+'Sales and Costs-S3'!I19</f>
        <v>916190.06</v>
      </c>
      <c r="J19" s="21">
        <f>'Sales and Costs-S1'!J19+'Sales and Costs-S2'!J19+'Sales and Costs-S3'!J19</f>
        <v>935511.9784</v>
      </c>
      <c r="K19" s="21">
        <f>'Sales and Costs-S1'!K19+'Sales and Costs-S2'!K19+'Sales and Costs-S3'!K19</f>
        <v>955255.9383</v>
      </c>
      <c r="L19" s="21">
        <f>'Sales and Costs-S1'!L19+'Sales and Costs-S2'!L19+'Sales and Costs-S3'!L19</f>
        <v>975431.433</v>
      </c>
      <c r="M19" s="21">
        <f>'Sales and Costs-S1'!M19+'Sales and Costs-S2'!M19+'Sales and Costs-S3'!M19</f>
        <v>996048.1748</v>
      </c>
    </row>
    <row r="20">
      <c r="A20" s="3" t="s">
        <v>27</v>
      </c>
      <c r="B20" s="21">
        <f>'Sales and Costs-S1'!B20+'Sales and Costs-S2'!B20+'Sales and Costs-S3'!B20</f>
        <v>0</v>
      </c>
      <c r="C20" s="21">
        <f>'Sales and Costs-S1'!C20+'Sales and Costs-S2'!C20+'Sales and Costs-S3'!C20</f>
        <v>0</v>
      </c>
      <c r="D20" s="21">
        <f>'Sales and Costs-S1'!D20+'Sales and Costs-S2'!D20+'Sales and Costs-S3'!D20</f>
        <v>0</v>
      </c>
      <c r="E20" s="21">
        <f>'Sales and Costs-S1'!E20+'Sales and Costs-S2'!E20+'Sales and Costs-S3'!E20</f>
        <v>0</v>
      </c>
      <c r="F20" s="21">
        <f>'Sales and Costs-S1'!F20+'Sales and Costs-S2'!F20+'Sales and Costs-S3'!F20</f>
        <v>0</v>
      </c>
      <c r="G20" s="21">
        <f>'Sales and Costs-S1'!G20+'Sales and Costs-S2'!G20+'Sales and Costs-S3'!G20</f>
        <v>0</v>
      </c>
      <c r="H20" s="21">
        <f>'Sales and Costs-S1'!H20+'Sales and Costs-S2'!H20+'Sales and Costs-S3'!H20</f>
        <v>0</v>
      </c>
      <c r="I20" s="21">
        <f>'Sales and Costs-S1'!I20+'Sales and Costs-S2'!I20+'Sales and Costs-S3'!I20</f>
        <v>0</v>
      </c>
      <c r="J20" s="21">
        <f>'Sales and Costs-S1'!J20+'Sales and Costs-S2'!J20+'Sales and Costs-S3'!J20</f>
        <v>0</v>
      </c>
      <c r="K20" s="21">
        <f>'Sales and Costs-S1'!K20+'Sales and Costs-S2'!K20+'Sales and Costs-S3'!K20</f>
        <v>0</v>
      </c>
      <c r="L20" s="21">
        <f>'Sales and Costs-S1'!L20+'Sales and Costs-S2'!L20+'Sales and Costs-S3'!L20</f>
        <v>0</v>
      </c>
      <c r="M20" s="21">
        <f>'Sales and Costs-S1'!M20+'Sales and Costs-S2'!M20+'Sales and Costs-S3'!M20</f>
        <v>0</v>
      </c>
    </row>
    <row r="21">
      <c r="A21" s="3" t="s">
        <v>28</v>
      </c>
      <c r="B21" s="21">
        <f>'Sales and Costs-S1'!B21+'Sales and Costs-S2'!B21+'Sales and Costs-S3'!B21</f>
        <v>264000</v>
      </c>
      <c r="C21" s="21">
        <f>'Sales and Costs-S1'!C21+'Sales and Costs-S2'!C21+'Sales and Costs-S3'!C21</f>
        <v>269538.7</v>
      </c>
      <c r="D21" s="21">
        <f>'Sales and Costs-S1'!D21+'Sales and Costs-S2'!D21+'Sales and Costs-S3'!D21</f>
        <v>275197.8345</v>
      </c>
      <c r="E21" s="21">
        <f>'Sales and Costs-S1'!E21+'Sales and Costs-S2'!E21+'Sales and Costs-S3'!E21</f>
        <v>280980.1025</v>
      </c>
      <c r="F21" s="21">
        <f>'Sales and Costs-S1'!F21+'Sales and Costs-S2'!F21+'Sales and Costs-S3'!F21</f>
        <v>286888.2648</v>
      </c>
      <c r="G21" s="21">
        <f>'Sales and Costs-S1'!G21+'Sales and Costs-S2'!G21+'Sales and Costs-S3'!G21</f>
        <v>292925.1457</v>
      </c>
      <c r="H21" s="21">
        <f>'Sales and Costs-S1'!H21+'Sales and Costs-S2'!H21+'Sales and Costs-S3'!H21</f>
        <v>299093.6344</v>
      </c>
      <c r="I21" s="21">
        <f>'Sales and Costs-S1'!I21+'Sales and Costs-S2'!I21+'Sales and Costs-S3'!I21</f>
        <v>305396.6867</v>
      </c>
      <c r="J21" s="21">
        <f>'Sales and Costs-S1'!J21+'Sales and Costs-S2'!J21+'Sales and Costs-S3'!J21</f>
        <v>311837.3261</v>
      </c>
      <c r="K21" s="21">
        <f>'Sales and Costs-S1'!K21+'Sales and Costs-S2'!K21+'Sales and Costs-S3'!K21</f>
        <v>318418.6461</v>
      </c>
      <c r="L21" s="21">
        <f>'Sales and Costs-S1'!L21+'Sales and Costs-S2'!L21+'Sales and Costs-S3'!L21</f>
        <v>325143.811</v>
      </c>
      <c r="M21" s="21">
        <f>'Sales and Costs-S1'!M21+'Sales and Costs-S2'!M21+'Sales and Costs-S3'!M21</f>
        <v>332016.0583</v>
      </c>
    </row>
    <row r="22">
      <c r="A22" s="3" t="s">
        <v>29</v>
      </c>
      <c r="B22" s="21">
        <f>'Sales and Costs-S1'!B22+'Sales and Costs-S2'!B22+'Sales and Costs-S3'!B22</f>
        <v>0</v>
      </c>
      <c r="C22" s="21">
        <f>'Sales and Costs-S1'!C22+'Sales and Costs-S2'!C22+'Sales and Costs-S3'!C22</f>
        <v>0</v>
      </c>
      <c r="D22" s="21">
        <f>'Sales and Costs-S1'!D22+'Sales and Costs-S2'!D22+'Sales and Costs-S3'!D22</f>
        <v>0</v>
      </c>
      <c r="E22" s="21">
        <f>'Sales and Costs-S1'!E22+'Sales and Costs-S2'!E22+'Sales and Costs-S3'!E22</f>
        <v>0</v>
      </c>
      <c r="F22" s="21">
        <f>'Sales and Costs-S1'!F22+'Sales and Costs-S2'!F22+'Sales and Costs-S3'!F22</f>
        <v>0</v>
      </c>
      <c r="G22" s="21">
        <f>'Sales and Costs-S1'!G22+'Sales and Costs-S2'!G22+'Sales and Costs-S3'!G22</f>
        <v>0</v>
      </c>
      <c r="H22" s="21">
        <f>'Sales and Costs-S1'!H22+'Sales and Costs-S2'!H22+'Sales and Costs-S3'!H22</f>
        <v>0</v>
      </c>
      <c r="I22" s="21">
        <f>'Sales and Costs-S1'!I22+'Sales and Costs-S2'!I22+'Sales and Costs-S3'!I22</f>
        <v>0</v>
      </c>
      <c r="J22" s="21">
        <f>'Sales and Costs-S1'!J22+'Sales and Costs-S2'!J22+'Sales and Costs-S3'!J22</f>
        <v>0</v>
      </c>
      <c r="K22" s="21">
        <f>'Sales and Costs-S1'!K22+'Sales and Costs-S2'!K22+'Sales and Costs-S3'!K22</f>
        <v>0</v>
      </c>
      <c r="L22" s="21">
        <f>'Sales and Costs-S1'!L22+'Sales and Costs-S2'!L22+'Sales and Costs-S3'!L22</f>
        <v>0</v>
      </c>
      <c r="M22" s="21">
        <f>'Sales and Costs-S1'!M22+'Sales and Costs-S2'!M22+'Sales and Costs-S3'!M22</f>
        <v>0</v>
      </c>
    </row>
    <row r="23">
      <c r="A23" s="3" t="s">
        <v>30</v>
      </c>
      <c r="B23" s="21">
        <f>'Sales and Costs-S1'!B23+'Sales and Costs-S2'!B23+'Sales and Costs-S3'!B23</f>
        <v>792000</v>
      </c>
      <c r="C23" s="21">
        <f>'Sales and Costs-S1'!C23+'Sales and Costs-S2'!C23+'Sales and Costs-S3'!C23</f>
        <v>808616.1</v>
      </c>
      <c r="D23" s="21">
        <f>'Sales and Costs-S1'!D23+'Sales and Costs-S2'!D23+'Sales and Costs-S3'!D23</f>
        <v>825593.5036</v>
      </c>
      <c r="E23" s="21">
        <f>'Sales and Costs-S1'!E23+'Sales and Costs-S2'!E23+'Sales and Costs-S3'!E23</f>
        <v>842940.3075</v>
      </c>
      <c r="F23" s="21">
        <f>'Sales and Costs-S1'!F23+'Sales and Costs-S2'!F23+'Sales and Costs-S3'!F23</f>
        <v>860664.7943</v>
      </c>
      <c r="G23" s="21">
        <f>'Sales and Costs-S1'!G23+'Sales and Costs-S2'!G23+'Sales and Costs-S3'!G23</f>
        <v>878775.437</v>
      </c>
      <c r="H23" s="21">
        <f>'Sales and Costs-S1'!H23+'Sales and Costs-S2'!H23+'Sales and Costs-S3'!H23</f>
        <v>897280.9032</v>
      </c>
      <c r="I23" s="21">
        <f>'Sales and Costs-S1'!I23+'Sales and Costs-S2'!I23+'Sales and Costs-S3'!I23</f>
        <v>916190.06</v>
      </c>
      <c r="J23" s="21">
        <f>'Sales and Costs-S1'!J23+'Sales and Costs-S2'!J23+'Sales and Costs-S3'!J23</f>
        <v>935511.9784</v>
      </c>
      <c r="K23" s="21">
        <f>'Sales and Costs-S1'!K23+'Sales and Costs-S2'!K23+'Sales and Costs-S3'!K23</f>
        <v>955255.9383</v>
      </c>
      <c r="L23" s="21">
        <f>'Sales and Costs-S1'!L23+'Sales and Costs-S2'!L23+'Sales and Costs-S3'!L23</f>
        <v>975431.433</v>
      </c>
      <c r="M23" s="21">
        <f>'Sales and Costs-S1'!M23+'Sales and Costs-S2'!M23+'Sales and Costs-S3'!M23</f>
        <v>996048.1748</v>
      </c>
    </row>
    <row r="24">
      <c r="A24" s="3"/>
    </row>
    <row r="25">
      <c r="A25" s="22" t="s">
        <v>16</v>
      </c>
    </row>
    <row r="26">
      <c r="A26" s="3" t="s">
        <v>25</v>
      </c>
      <c r="B26" s="21">
        <f>'Sales and Costs-S1'!B26+'Sales and Costs-S2'!B26+'Sales and Costs-S3'!B26</f>
        <v>564000</v>
      </c>
      <c r="C26" s="21">
        <f>'Sales and Costs-S1'!C26+'Sales and Costs-S2'!C26+'Sales and Costs-S3'!C26</f>
        <v>577332</v>
      </c>
      <c r="D26" s="21">
        <f>'Sales and Costs-S1'!D26+'Sales and Costs-S2'!D26+'Sales and Costs-S3'!D26</f>
        <v>590982.1839</v>
      </c>
      <c r="E26" s="21">
        <f>'Sales and Costs-S1'!E26+'Sales and Costs-S2'!E26+'Sales and Costs-S3'!E26</f>
        <v>604958.2103</v>
      </c>
      <c r="F26" s="21">
        <f>'Sales and Costs-S1'!F26+'Sales and Costs-S2'!F26+'Sales and Costs-S3'!F26</f>
        <v>619267.9237</v>
      </c>
      <c r="G26" s="21">
        <f>'Sales and Costs-S1'!G26+'Sales and Costs-S2'!G26+'Sales and Costs-S3'!G26</f>
        <v>633919.3589</v>
      </c>
      <c r="H26" s="21">
        <f>'Sales and Costs-S1'!H26+'Sales and Costs-S2'!H26+'Sales and Costs-S3'!H26</f>
        <v>648920.7453</v>
      </c>
      <c r="I26" s="21">
        <f>'Sales and Costs-S1'!I26+'Sales and Costs-S2'!I26+'Sales and Costs-S3'!I26</f>
        <v>664280.5123</v>
      </c>
      <c r="J26" s="21">
        <f>'Sales and Costs-S1'!J26+'Sales and Costs-S2'!J26+'Sales and Costs-S3'!J26</f>
        <v>680007.2936</v>
      </c>
      <c r="K26" s="21">
        <f>'Sales and Costs-S1'!K26+'Sales and Costs-S2'!K26+'Sales and Costs-S3'!K26</f>
        <v>696109.9325</v>
      </c>
      <c r="L26" s="21">
        <f>'Sales and Costs-S1'!L26+'Sales and Costs-S2'!L26+'Sales and Costs-S3'!L26</f>
        <v>712597.4869</v>
      </c>
      <c r="M26" s="21">
        <f>'Sales and Costs-S1'!M26+'Sales and Costs-S2'!M26+'Sales and Costs-S3'!M26</f>
        <v>729479.2346</v>
      </c>
    </row>
    <row r="27">
      <c r="A27" s="3" t="s">
        <v>26</v>
      </c>
      <c r="B27" s="21">
        <f>'Sales and Costs-S1'!B27+'Sales and Costs-S2'!B27+'Sales and Costs-S3'!B27</f>
        <v>282000</v>
      </c>
      <c r="C27" s="21">
        <f>'Sales and Costs-S1'!C27+'Sales and Costs-S2'!C27+'Sales and Costs-S3'!C27</f>
        <v>288666</v>
      </c>
      <c r="D27" s="21">
        <f>'Sales and Costs-S1'!D27+'Sales and Costs-S2'!D27+'Sales and Costs-S3'!D27</f>
        <v>295491.0919</v>
      </c>
      <c r="E27" s="21">
        <f>'Sales and Costs-S1'!E27+'Sales and Costs-S2'!E27+'Sales and Costs-S3'!E27</f>
        <v>302479.1051</v>
      </c>
      <c r="F27" s="21">
        <f>'Sales and Costs-S1'!F27+'Sales and Costs-S2'!F27+'Sales and Costs-S3'!F27</f>
        <v>309633.9619</v>
      </c>
      <c r="G27" s="21">
        <f>'Sales and Costs-S1'!G27+'Sales and Costs-S2'!G27+'Sales and Costs-S3'!G27</f>
        <v>316959.6794</v>
      </c>
      <c r="H27" s="21">
        <f>'Sales and Costs-S1'!H27+'Sales and Costs-S2'!H27+'Sales and Costs-S3'!H27</f>
        <v>324460.3727</v>
      </c>
      <c r="I27" s="21">
        <f>'Sales and Costs-S1'!I27+'Sales and Costs-S2'!I27+'Sales and Costs-S3'!I27</f>
        <v>332140.2562</v>
      </c>
      <c r="J27" s="21">
        <f>'Sales and Costs-S1'!J27+'Sales and Costs-S2'!J27+'Sales and Costs-S3'!J27</f>
        <v>340003.6468</v>
      </c>
      <c r="K27" s="21">
        <f>'Sales and Costs-S1'!K27+'Sales and Costs-S2'!K27+'Sales and Costs-S3'!K27</f>
        <v>348054.9662</v>
      </c>
      <c r="L27" s="21">
        <f>'Sales and Costs-S1'!L27+'Sales and Costs-S2'!L27+'Sales and Costs-S3'!L27</f>
        <v>356298.7434</v>
      </c>
      <c r="M27" s="21">
        <f>'Sales and Costs-S1'!M27+'Sales and Costs-S2'!M27+'Sales and Costs-S3'!M27</f>
        <v>364739.6173</v>
      </c>
    </row>
    <row r="28">
      <c r="A28" s="3" t="s">
        <v>27</v>
      </c>
      <c r="B28" s="21">
        <f>'Sales and Costs-S1'!B28+'Sales and Costs-S2'!B28+'Sales and Costs-S3'!B28</f>
        <v>94000</v>
      </c>
      <c r="C28" s="21">
        <f>'Sales and Costs-S1'!C28+'Sales and Costs-S2'!C28+'Sales and Costs-S3'!C28</f>
        <v>96222</v>
      </c>
      <c r="D28" s="21">
        <f>'Sales and Costs-S1'!D28+'Sales and Costs-S2'!D28+'Sales and Costs-S3'!D28</f>
        <v>98497.03064</v>
      </c>
      <c r="E28" s="21">
        <f>'Sales and Costs-S1'!E28+'Sales and Costs-S2'!E28+'Sales and Costs-S3'!E28</f>
        <v>100826.3684</v>
      </c>
      <c r="F28" s="21">
        <f>'Sales and Costs-S1'!F28+'Sales and Costs-S2'!F28+'Sales and Costs-S3'!F28</f>
        <v>103211.3206</v>
      </c>
      <c r="G28" s="21">
        <f>'Sales and Costs-S1'!G28+'Sales and Costs-S2'!G28+'Sales and Costs-S3'!G28</f>
        <v>105653.2265</v>
      </c>
      <c r="H28" s="21">
        <f>'Sales and Costs-S1'!H28+'Sales and Costs-S2'!H28+'Sales and Costs-S3'!H28</f>
        <v>108153.4576</v>
      </c>
      <c r="I28" s="21">
        <f>'Sales and Costs-S1'!I28+'Sales and Costs-S2'!I28+'Sales and Costs-S3'!I28</f>
        <v>110713.4187</v>
      </c>
      <c r="J28" s="21">
        <f>'Sales and Costs-S1'!J28+'Sales and Costs-S2'!J28+'Sales and Costs-S3'!J28</f>
        <v>113334.5489</v>
      </c>
      <c r="K28" s="21">
        <f>'Sales and Costs-S1'!K28+'Sales and Costs-S2'!K28+'Sales and Costs-S3'!K28</f>
        <v>116018.3221</v>
      </c>
      <c r="L28" s="21">
        <f>'Sales and Costs-S1'!L28+'Sales and Costs-S2'!L28+'Sales and Costs-S3'!L28</f>
        <v>118766.2478</v>
      </c>
      <c r="M28" s="21">
        <f>'Sales and Costs-S1'!M28+'Sales and Costs-S2'!M28+'Sales and Costs-S3'!M28</f>
        <v>121579.8724</v>
      </c>
    </row>
    <row r="29">
      <c r="A29" s="3" t="s">
        <v>28</v>
      </c>
      <c r="B29" s="21">
        <f>'Sales and Costs-S1'!B29+'Sales and Costs-S2'!B29+'Sales and Costs-S3'!B29</f>
        <v>188000</v>
      </c>
      <c r="C29" s="21">
        <f>'Sales and Costs-S1'!C29+'Sales and Costs-S2'!C29+'Sales and Costs-S3'!C29</f>
        <v>192444</v>
      </c>
      <c r="D29" s="21">
        <f>'Sales and Costs-S1'!D29+'Sales and Costs-S2'!D29+'Sales and Costs-S3'!D29</f>
        <v>196994.0613</v>
      </c>
      <c r="E29" s="21">
        <f>'Sales and Costs-S1'!E29+'Sales and Costs-S2'!E29+'Sales and Costs-S3'!E29</f>
        <v>201652.7368</v>
      </c>
      <c r="F29" s="21">
        <f>'Sales and Costs-S1'!F29+'Sales and Costs-S2'!F29+'Sales and Costs-S3'!F29</f>
        <v>206422.6412</v>
      </c>
      <c r="G29" s="21">
        <f>'Sales and Costs-S1'!G29+'Sales and Costs-S2'!G29+'Sales and Costs-S3'!G29</f>
        <v>211306.453</v>
      </c>
      <c r="H29" s="21">
        <f>'Sales and Costs-S1'!H29+'Sales and Costs-S2'!H29+'Sales and Costs-S3'!H29</f>
        <v>216306.9151</v>
      </c>
      <c r="I29" s="21">
        <f>'Sales and Costs-S1'!I29+'Sales and Costs-S2'!I29+'Sales and Costs-S3'!I29</f>
        <v>221426.8374</v>
      </c>
      <c r="J29" s="21">
        <f>'Sales and Costs-S1'!J29+'Sales and Costs-S2'!J29+'Sales and Costs-S3'!J29</f>
        <v>226669.0979</v>
      </c>
      <c r="K29" s="21">
        <f>'Sales and Costs-S1'!K29+'Sales and Costs-S2'!K29+'Sales and Costs-S3'!K29</f>
        <v>232036.6442</v>
      </c>
      <c r="L29" s="21">
        <f>'Sales and Costs-S1'!L29+'Sales and Costs-S2'!L29+'Sales and Costs-S3'!L29</f>
        <v>237532.4956</v>
      </c>
      <c r="M29" s="21">
        <f>'Sales and Costs-S1'!M29+'Sales and Costs-S2'!M29+'Sales and Costs-S3'!M29</f>
        <v>243159.7449</v>
      </c>
    </row>
    <row r="30">
      <c r="A30" s="3" t="s">
        <v>29</v>
      </c>
      <c r="B30" s="21">
        <f>'Sales and Costs-S1'!B30+'Sales and Costs-S2'!B30+'Sales and Costs-S3'!B30</f>
        <v>94000</v>
      </c>
      <c r="C30" s="21">
        <f>'Sales and Costs-S1'!C30+'Sales and Costs-S2'!C30+'Sales and Costs-S3'!C30</f>
        <v>96222</v>
      </c>
      <c r="D30" s="21">
        <f>'Sales and Costs-S1'!D30+'Sales and Costs-S2'!D30+'Sales and Costs-S3'!D30</f>
        <v>98497.03064</v>
      </c>
      <c r="E30" s="21">
        <f>'Sales and Costs-S1'!E30+'Sales and Costs-S2'!E30+'Sales and Costs-S3'!E30</f>
        <v>100826.3684</v>
      </c>
      <c r="F30" s="21">
        <f>'Sales and Costs-S1'!F30+'Sales and Costs-S2'!F30+'Sales and Costs-S3'!F30</f>
        <v>103211.3206</v>
      </c>
      <c r="G30" s="21">
        <f>'Sales and Costs-S1'!G30+'Sales and Costs-S2'!G30+'Sales and Costs-S3'!G30</f>
        <v>105653.2265</v>
      </c>
      <c r="H30" s="21">
        <f>'Sales and Costs-S1'!H30+'Sales and Costs-S2'!H30+'Sales and Costs-S3'!H30</f>
        <v>108153.4576</v>
      </c>
      <c r="I30" s="21">
        <f>'Sales and Costs-S1'!I30+'Sales and Costs-S2'!I30+'Sales and Costs-S3'!I30</f>
        <v>110713.4187</v>
      </c>
      <c r="J30" s="21">
        <f>'Sales and Costs-S1'!J30+'Sales and Costs-S2'!J30+'Sales and Costs-S3'!J30</f>
        <v>113334.5489</v>
      </c>
      <c r="K30" s="21">
        <f>'Sales and Costs-S1'!K30+'Sales and Costs-S2'!K30+'Sales and Costs-S3'!K30</f>
        <v>116018.3221</v>
      </c>
      <c r="L30" s="21">
        <f>'Sales and Costs-S1'!L30+'Sales and Costs-S2'!L30+'Sales and Costs-S3'!L30</f>
        <v>118766.2478</v>
      </c>
      <c r="M30" s="21">
        <f>'Sales and Costs-S1'!M30+'Sales and Costs-S2'!M30+'Sales and Costs-S3'!M30</f>
        <v>121579.8724</v>
      </c>
    </row>
    <row r="31">
      <c r="A31" s="3" t="s">
        <v>30</v>
      </c>
      <c r="B31" s="21">
        <f>'Sales and Costs-S1'!B31+'Sales and Costs-S2'!B31+'Sales and Costs-S3'!B31</f>
        <v>658000</v>
      </c>
      <c r="C31" s="21">
        <f>'Sales and Costs-S1'!C31+'Sales and Costs-S2'!C31+'Sales and Costs-S3'!C31</f>
        <v>673554</v>
      </c>
      <c r="D31" s="21">
        <f>'Sales and Costs-S1'!D31+'Sales and Costs-S2'!D31+'Sales and Costs-S3'!D31</f>
        <v>689479.2145</v>
      </c>
      <c r="E31" s="21">
        <f>'Sales and Costs-S1'!E31+'Sales and Costs-S2'!E31+'Sales and Costs-S3'!E31</f>
        <v>705784.5787</v>
      </c>
      <c r="F31" s="21">
        <f>'Sales and Costs-S1'!F31+'Sales and Costs-S2'!F31+'Sales and Costs-S3'!F31</f>
        <v>722479.2444</v>
      </c>
      <c r="G31" s="21">
        <f>'Sales and Costs-S1'!G31+'Sales and Costs-S2'!G31+'Sales and Costs-S3'!G31</f>
        <v>739572.5854</v>
      </c>
      <c r="H31" s="21">
        <f>'Sales and Costs-S1'!H31+'Sales and Costs-S2'!H31+'Sales and Costs-S3'!H31</f>
        <v>757074.2029</v>
      </c>
      <c r="I31" s="21">
        <f>'Sales and Costs-S1'!I31+'Sales and Costs-S2'!I31+'Sales and Costs-S3'!I31</f>
        <v>774993.9311</v>
      </c>
      <c r="J31" s="21">
        <f>'Sales and Costs-S1'!J31+'Sales and Costs-S2'!J31+'Sales and Costs-S3'!J31</f>
        <v>793341.8426</v>
      </c>
      <c r="K31" s="21">
        <f>'Sales and Costs-S1'!K31+'Sales and Costs-S2'!K31+'Sales and Costs-S3'!K31</f>
        <v>812128.2546</v>
      </c>
      <c r="L31" s="21">
        <f>'Sales and Costs-S1'!L31+'Sales and Costs-S2'!L31+'Sales and Costs-S3'!L31</f>
        <v>831363.7347</v>
      </c>
      <c r="M31" s="21">
        <f>'Sales and Costs-S1'!M31+'Sales and Costs-S2'!M31+'Sales and Costs-S3'!M31</f>
        <v>851059.107</v>
      </c>
    </row>
    <row r="32">
      <c r="A32" s="3"/>
    </row>
    <row r="33">
      <c r="A33" s="23" t="s">
        <v>53</v>
      </c>
    </row>
    <row r="34">
      <c r="A34" s="22" t="s">
        <v>14</v>
      </c>
    </row>
    <row r="35">
      <c r="A35" s="3" t="s">
        <v>25</v>
      </c>
      <c r="B35" s="21">
        <f>'Sales and Costs-S1'!B35+'Sales and Costs-S2'!B35+'Sales and Costs-S3'!B35</f>
        <v>1526370</v>
      </c>
      <c r="C35" s="21">
        <f>'Sales and Costs-S1'!C35+'Sales and Costs-S2'!C35+'Sales and Costs-S3'!C35</f>
        <v>1560863.41</v>
      </c>
      <c r="D35" s="21">
        <f>'Sales and Costs-S1'!D35+'Sales and Costs-S2'!D35+'Sales and Costs-S3'!D35</f>
        <v>1596205.086</v>
      </c>
      <c r="E35" s="21">
        <f>'Sales and Costs-S1'!E35+'Sales and Costs-S2'!E35+'Sales and Costs-S3'!E35</f>
        <v>1632417.361</v>
      </c>
      <c r="F35" s="21">
        <f>'Sales and Costs-S1'!F35+'Sales and Costs-S2'!F35+'Sales and Costs-S3'!F35</f>
        <v>1669523.181</v>
      </c>
      <c r="G35" s="21">
        <f>'Sales and Costs-S1'!G35+'Sales and Costs-S2'!G35+'Sales and Costs-S3'!G35</f>
        <v>1707546.131</v>
      </c>
      <c r="H35" s="21">
        <f>'Sales and Costs-S1'!H35+'Sales and Costs-S2'!H35+'Sales and Costs-S3'!H35</f>
        <v>1746510.447</v>
      </c>
      <c r="I35" s="21">
        <f>'Sales and Costs-S1'!I35+'Sales and Costs-S2'!I35+'Sales and Costs-S3'!I35</f>
        <v>1786441.037</v>
      </c>
      <c r="J35" s="21">
        <f>'Sales and Costs-S1'!J35+'Sales and Costs-S2'!J35+'Sales and Costs-S3'!J35</f>
        <v>1827363.502</v>
      </c>
      <c r="K35" s="21">
        <f>'Sales and Costs-S1'!K35+'Sales and Costs-S2'!K35+'Sales and Costs-S3'!K35</f>
        <v>1869304.152</v>
      </c>
      <c r="L35" s="21">
        <f>'Sales and Costs-S1'!L35+'Sales and Costs-S2'!L35+'Sales and Costs-S3'!L35</f>
        <v>1912290.028</v>
      </c>
      <c r="M35" s="21">
        <f>'Sales and Costs-S1'!M35+'Sales and Costs-S2'!M35+'Sales and Costs-S3'!M35</f>
        <v>1956348.926</v>
      </c>
    </row>
    <row r="36">
      <c r="A36" s="3" t="s">
        <v>26</v>
      </c>
      <c r="B36" s="21">
        <f>'Sales and Costs-S1'!B36+'Sales and Costs-S2'!B36+'Sales and Costs-S3'!B36</f>
        <v>790770</v>
      </c>
      <c r="C36" s="21">
        <f>'Sales and Costs-S1'!C36+'Sales and Costs-S2'!C36+'Sales and Costs-S3'!C36</f>
        <v>808640.0798</v>
      </c>
      <c r="D36" s="21">
        <f>'Sales and Costs-S1'!D36+'Sales and Costs-S2'!D36+'Sales and Costs-S3'!D36</f>
        <v>826949.6231</v>
      </c>
      <c r="E36" s="21">
        <f>'Sales and Costs-S1'!E36+'Sales and Costs-S2'!E36+'Sales and Costs-S3'!E36</f>
        <v>845710.1989</v>
      </c>
      <c r="F36" s="21">
        <f>'Sales and Costs-S1'!F36+'Sales and Costs-S2'!F36+'Sales and Costs-S3'!F36</f>
        <v>864933.6962</v>
      </c>
      <c r="G36" s="21">
        <f>'Sales and Costs-S1'!G36+'Sales and Costs-S2'!G36+'Sales and Costs-S3'!G36</f>
        <v>884632.3329</v>
      </c>
      <c r="H36" s="21">
        <f>'Sales and Costs-S1'!H36+'Sales and Costs-S2'!H36+'Sales and Costs-S3'!H36</f>
        <v>904818.6651</v>
      </c>
      <c r="I36" s="21">
        <f>'Sales and Costs-S1'!I36+'Sales and Costs-S2'!I36+'Sales and Costs-S3'!I36</f>
        <v>925505.5975</v>
      </c>
      <c r="J36" s="21">
        <f>'Sales and Costs-S1'!J36+'Sales and Costs-S2'!J36+'Sales and Costs-S3'!J36</f>
        <v>946706.3925</v>
      </c>
      <c r="K36" s="21">
        <f>'Sales and Costs-S1'!K36+'Sales and Costs-S2'!K36+'Sales and Costs-S3'!K36</f>
        <v>968434.6809</v>
      </c>
      <c r="L36" s="21">
        <f>'Sales and Costs-S1'!L36+'Sales and Costs-S2'!L36+'Sales and Costs-S3'!L36</f>
        <v>990704.4725</v>
      </c>
      <c r="M36" s="21">
        <f>'Sales and Costs-S1'!M36+'Sales and Costs-S2'!M36+'Sales and Costs-S3'!M36</f>
        <v>1013530.167</v>
      </c>
    </row>
    <row r="37">
      <c r="A37" s="3" t="s">
        <v>27</v>
      </c>
      <c r="B37" s="21">
        <f>'Sales and Costs-S1'!B37+'Sales and Costs-S2'!B37+'Sales and Costs-S3'!B37</f>
        <v>539440</v>
      </c>
      <c r="C37" s="21">
        <f>'Sales and Costs-S1'!C37+'Sales and Costs-S2'!C37+'Sales and Costs-S3'!C37</f>
        <v>551630.442</v>
      </c>
      <c r="D37" s="21">
        <f>'Sales and Costs-S1'!D37+'Sales and Costs-S2'!D37+'Sales and Costs-S3'!D37</f>
        <v>564120.6731</v>
      </c>
      <c r="E37" s="21">
        <f>'Sales and Costs-S1'!E37+'Sales and Costs-S2'!E37+'Sales and Costs-S3'!E37</f>
        <v>576918.5853</v>
      </c>
      <c r="F37" s="21">
        <f>'Sales and Costs-S1'!F37+'Sales and Costs-S2'!F37+'Sales and Costs-S3'!F37</f>
        <v>590032.2889</v>
      </c>
      <c r="G37" s="21">
        <f>'Sales and Costs-S1'!G37+'Sales and Costs-S2'!G37+'Sales and Costs-S3'!G37</f>
        <v>603470.1185</v>
      </c>
      <c r="H37" s="21">
        <f>'Sales and Costs-S1'!H37+'Sales and Costs-S2'!H37+'Sales and Costs-S3'!H37</f>
        <v>617240.6398</v>
      </c>
      <c r="I37" s="21">
        <f>'Sales and Costs-S1'!I37+'Sales and Costs-S2'!I37+'Sales and Costs-S3'!I37</f>
        <v>631352.6557</v>
      </c>
      <c r="J37" s="21">
        <f>'Sales and Costs-S1'!J37+'Sales and Costs-S2'!J37+'Sales and Costs-S3'!J37</f>
        <v>645815.2135</v>
      </c>
      <c r="K37" s="21">
        <f>'Sales and Costs-S1'!K37+'Sales and Costs-S2'!K37+'Sales and Costs-S3'!K37</f>
        <v>660637.6118</v>
      </c>
      <c r="L37" s="21">
        <f>'Sales and Costs-S1'!L37+'Sales and Costs-S2'!L37+'Sales and Costs-S3'!L37</f>
        <v>675829.4076</v>
      </c>
      <c r="M37" s="21">
        <f>'Sales and Costs-S1'!M37+'Sales and Costs-S2'!M37+'Sales and Costs-S3'!M37</f>
        <v>691400.4238</v>
      </c>
    </row>
    <row r="38">
      <c r="A38" s="3" t="s">
        <v>28</v>
      </c>
      <c r="B38" s="21">
        <f>'Sales and Costs-S1'!B38+'Sales and Costs-S2'!B38+'Sales and Costs-S3'!B38</f>
        <v>809160</v>
      </c>
      <c r="C38" s="21">
        <f>'Sales and Costs-S1'!C38+'Sales and Costs-S2'!C38+'Sales and Costs-S3'!C38</f>
        <v>827445.663</v>
      </c>
      <c r="D38" s="21">
        <f>'Sales and Costs-S1'!D38+'Sales and Costs-S2'!D38+'Sales and Costs-S3'!D38</f>
        <v>846181.0096</v>
      </c>
      <c r="E38" s="21">
        <f>'Sales and Costs-S1'!E38+'Sales and Costs-S2'!E38+'Sales and Costs-S3'!E38</f>
        <v>865377.878</v>
      </c>
      <c r="F38" s="21">
        <f>'Sales and Costs-S1'!F38+'Sales and Costs-S2'!F38+'Sales and Costs-S3'!F38</f>
        <v>885048.4334</v>
      </c>
      <c r="G38" s="21">
        <f>'Sales and Costs-S1'!G38+'Sales and Costs-S2'!G38+'Sales and Costs-S3'!G38</f>
        <v>905205.1778</v>
      </c>
      <c r="H38" s="21">
        <f>'Sales and Costs-S1'!H38+'Sales and Costs-S2'!H38+'Sales and Costs-S3'!H38</f>
        <v>925860.9597</v>
      </c>
      <c r="I38" s="21">
        <f>'Sales and Costs-S1'!I38+'Sales and Costs-S2'!I38+'Sales and Costs-S3'!I38</f>
        <v>947028.9835</v>
      </c>
      <c r="J38" s="21">
        <f>'Sales and Costs-S1'!J38+'Sales and Costs-S2'!J38+'Sales and Costs-S3'!J38</f>
        <v>968722.8202</v>
      </c>
      <c r="K38" s="21">
        <f>'Sales and Costs-S1'!K38+'Sales and Costs-S2'!K38+'Sales and Costs-S3'!K38</f>
        <v>990956.4177</v>
      </c>
      <c r="L38" s="21">
        <f>'Sales and Costs-S1'!L38+'Sales and Costs-S2'!L38+'Sales and Costs-S3'!L38</f>
        <v>1013744.111</v>
      </c>
      <c r="M38" s="21">
        <f>'Sales and Costs-S1'!M38+'Sales and Costs-S2'!M38+'Sales and Costs-S3'!M38</f>
        <v>1037100.636</v>
      </c>
    </row>
    <row r="39">
      <c r="A39" s="3" t="s">
        <v>29</v>
      </c>
      <c r="B39" s="21">
        <f>'Sales and Costs-S1'!B39+'Sales and Costs-S2'!B39+'Sales and Costs-S3'!B39</f>
        <v>827550</v>
      </c>
      <c r="C39" s="21">
        <f>'Sales and Costs-S1'!C39+'Sales and Costs-S2'!C39+'Sales and Costs-S3'!C39</f>
        <v>846251.2463</v>
      </c>
      <c r="D39" s="21">
        <f>'Sales and Costs-S1'!D39+'Sales and Costs-S2'!D39+'Sales and Costs-S3'!D39</f>
        <v>865412.3962</v>
      </c>
      <c r="E39" s="21">
        <f>'Sales and Costs-S1'!E39+'Sales and Costs-S2'!E39+'Sales and Costs-S3'!E39</f>
        <v>885045.557</v>
      </c>
      <c r="F39" s="21">
        <f>'Sales and Costs-S1'!F39+'Sales and Costs-S2'!F39+'Sales and Costs-S3'!F39</f>
        <v>905163.1705</v>
      </c>
      <c r="G39" s="21">
        <f>'Sales and Costs-S1'!G39+'Sales and Costs-S2'!G39+'Sales and Costs-S3'!G39</f>
        <v>925778.0228</v>
      </c>
      <c r="H39" s="21">
        <f>'Sales and Costs-S1'!H39+'Sales and Costs-S2'!H39+'Sales and Costs-S3'!H39</f>
        <v>946903.2542</v>
      </c>
      <c r="I39" s="21">
        <f>'Sales and Costs-S1'!I39+'Sales and Costs-S2'!I39+'Sales and Costs-S3'!I39</f>
        <v>968552.3695</v>
      </c>
      <c r="J39" s="21">
        <f>'Sales and Costs-S1'!J39+'Sales and Costs-S2'!J39+'Sales and Costs-S3'!J39</f>
        <v>990739.248</v>
      </c>
      <c r="K39" s="21">
        <f>'Sales and Costs-S1'!K39+'Sales and Costs-S2'!K39+'Sales and Costs-S3'!K39</f>
        <v>1013478.154</v>
      </c>
      <c r="L39" s="21">
        <f>'Sales and Costs-S1'!L39+'Sales and Costs-S2'!L39+'Sales and Costs-S3'!L39</f>
        <v>1036783.75</v>
      </c>
      <c r="M39" s="21">
        <f>'Sales and Costs-S1'!M39+'Sales and Costs-S2'!M39+'Sales and Costs-S3'!M39</f>
        <v>1060671.105</v>
      </c>
    </row>
    <row r="40">
      <c r="A40" s="3" t="s">
        <v>30</v>
      </c>
      <c r="B40" s="21">
        <f>'Sales and Costs-S1'!B40+'Sales and Costs-S2'!B40+'Sales and Costs-S3'!B40</f>
        <v>781575</v>
      </c>
      <c r="C40" s="21">
        <f>'Sales and Costs-S1'!C40+'Sales and Costs-S2'!C40+'Sales and Costs-S3'!C40</f>
        <v>799237.2881</v>
      </c>
      <c r="D40" s="21">
        <f>'Sales and Costs-S1'!D40+'Sales and Costs-S2'!D40+'Sales and Costs-S3'!D40</f>
        <v>817333.9298</v>
      </c>
      <c r="E40" s="21">
        <f>'Sales and Costs-S1'!E40+'Sales and Costs-S2'!E40+'Sales and Costs-S3'!E40</f>
        <v>835876.3594</v>
      </c>
      <c r="F40" s="21">
        <f>'Sales and Costs-S1'!F40+'Sales and Costs-S2'!F40+'Sales and Costs-S3'!F40</f>
        <v>854876.3277</v>
      </c>
      <c r="G40" s="21">
        <f>'Sales and Costs-S1'!G40+'Sales and Costs-S2'!G40+'Sales and Costs-S3'!G40</f>
        <v>874345.9104</v>
      </c>
      <c r="H40" s="21">
        <f>'Sales and Costs-S1'!H40+'Sales and Costs-S2'!H40+'Sales and Costs-S3'!H40</f>
        <v>894297.5179</v>
      </c>
      <c r="I40" s="21">
        <f>'Sales and Costs-S1'!I40+'Sales and Costs-S2'!I40+'Sales and Costs-S3'!I40</f>
        <v>914743.9045</v>
      </c>
      <c r="J40" s="21">
        <f>'Sales and Costs-S1'!J40+'Sales and Costs-S2'!J40+'Sales and Costs-S3'!J40</f>
        <v>935698.1786</v>
      </c>
      <c r="K40" s="21">
        <f>'Sales and Costs-S1'!K40+'Sales and Costs-S2'!K40+'Sales and Costs-S3'!K40</f>
        <v>957173.8125</v>
      </c>
      <c r="L40" s="21">
        <f>'Sales and Costs-S1'!L40+'Sales and Costs-S2'!L40+'Sales and Costs-S3'!L40</f>
        <v>979184.6531</v>
      </c>
      <c r="M40" s="21">
        <f>'Sales and Costs-S1'!M40+'Sales and Costs-S2'!M40+'Sales and Costs-S3'!M40</f>
        <v>1001744.932</v>
      </c>
    </row>
    <row r="41">
      <c r="A41" s="22" t="s">
        <v>54</v>
      </c>
      <c r="B41" s="21">
        <f t="shared" ref="B41:M41" si="2">SUM(B35:B40)</f>
        <v>5274865</v>
      </c>
      <c r="C41" s="21">
        <f t="shared" si="2"/>
        <v>5394068.129</v>
      </c>
      <c r="D41" s="21">
        <f t="shared" si="2"/>
        <v>5516202.718</v>
      </c>
      <c r="E41" s="21">
        <f t="shared" si="2"/>
        <v>5641345.939</v>
      </c>
      <c r="F41" s="21">
        <f t="shared" si="2"/>
        <v>5769577.098</v>
      </c>
      <c r="G41" s="21">
        <f t="shared" si="2"/>
        <v>5900977.693</v>
      </c>
      <c r="H41" s="21">
        <f t="shared" si="2"/>
        <v>6035631.483</v>
      </c>
      <c r="I41" s="21">
        <f t="shared" si="2"/>
        <v>6173624.548</v>
      </c>
      <c r="J41" s="21">
        <f t="shared" si="2"/>
        <v>6315045.355</v>
      </c>
      <c r="K41" s="21">
        <f t="shared" si="2"/>
        <v>6459984.829</v>
      </c>
      <c r="L41" s="21">
        <f t="shared" si="2"/>
        <v>6608536.423</v>
      </c>
      <c r="M41" s="21">
        <f t="shared" si="2"/>
        <v>6760796.19</v>
      </c>
    </row>
    <row r="42">
      <c r="A42" s="3"/>
    </row>
    <row r="43">
      <c r="A43" s="22" t="s">
        <v>15</v>
      </c>
    </row>
    <row r="44">
      <c r="A44" s="3" t="s">
        <v>25</v>
      </c>
      <c r="B44" s="21">
        <f>'Sales and Costs-S1'!B44+'Sales and Costs-S2'!B44+'Sales and Costs-S3'!B44</f>
        <v>657360</v>
      </c>
      <c r="C44" s="21">
        <f>'Sales and Costs-S1'!C44+'Sales and Costs-S2'!C44+'Sales and Costs-S3'!C44</f>
        <v>671151.363</v>
      </c>
      <c r="D44" s="21">
        <f>'Sales and Costs-S1'!D44+'Sales and Costs-S2'!D44+'Sales and Costs-S3'!D44</f>
        <v>685242.608</v>
      </c>
      <c r="E44" s="21">
        <f>'Sales and Costs-S1'!E44+'Sales and Costs-S2'!E44+'Sales and Costs-S3'!E44</f>
        <v>699640.4552</v>
      </c>
      <c r="F44" s="21">
        <f>'Sales and Costs-S1'!F44+'Sales and Costs-S2'!F44+'Sales and Costs-S3'!F44</f>
        <v>714351.7793</v>
      </c>
      <c r="G44" s="21">
        <f>'Sales and Costs-S1'!G44+'Sales and Costs-S2'!G44+'Sales and Costs-S3'!G44</f>
        <v>729383.6127</v>
      </c>
      <c r="H44" s="21">
        <f>'Sales and Costs-S1'!H44+'Sales and Costs-S2'!H44+'Sales and Costs-S3'!H44</f>
        <v>744743.1497</v>
      </c>
      <c r="I44" s="21">
        <f>'Sales and Costs-S1'!I44+'Sales and Costs-S2'!I44+'Sales and Costs-S3'!I44</f>
        <v>760437.7498</v>
      </c>
      <c r="J44" s="21">
        <f>'Sales and Costs-S1'!J44+'Sales and Costs-S2'!J44+'Sales and Costs-S3'!J44</f>
        <v>776474.9421</v>
      </c>
      <c r="K44" s="21">
        <f>'Sales and Costs-S1'!K44+'Sales and Costs-S2'!K44+'Sales and Costs-S3'!K44</f>
        <v>792862.4288</v>
      </c>
      <c r="L44" s="21">
        <f>'Sales and Costs-S1'!L44+'Sales and Costs-S2'!L44+'Sales and Costs-S3'!L44</f>
        <v>809608.0894</v>
      </c>
      <c r="M44" s="21">
        <f>'Sales and Costs-S1'!M44+'Sales and Costs-S2'!M44+'Sales and Costs-S3'!M44</f>
        <v>826719.985</v>
      </c>
    </row>
    <row r="45">
      <c r="A45" s="3" t="s">
        <v>26</v>
      </c>
      <c r="B45" s="21">
        <f>'Sales and Costs-S1'!B45+'Sales and Costs-S2'!B45+'Sales and Costs-S3'!B45</f>
        <v>681120</v>
      </c>
      <c r="C45" s="21">
        <f>'Sales and Costs-S1'!C45+'Sales and Costs-S2'!C45+'Sales and Costs-S3'!C45</f>
        <v>695409.846</v>
      </c>
      <c r="D45" s="21">
        <f>'Sales and Costs-S1'!D45+'Sales and Costs-S2'!D45+'Sales and Costs-S3'!D45</f>
        <v>710010.4131</v>
      </c>
      <c r="E45" s="21">
        <f>'Sales and Costs-S1'!E45+'Sales and Costs-S2'!E45+'Sales and Costs-S3'!E45</f>
        <v>724928.6644</v>
      </c>
      <c r="F45" s="21">
        <f>'Sales and Costs-S1'!F45+'Sales and Costs-S2'!F45+'Sales and Costs-S3'!F45</f>
        <v>740171.7231</v>
      </c>
      <c r="G45" s="21">
        <f>'Sales and Costs-S1'!G45+'Sales and Costs-S2'!G45+'Sales and Costs-S3'!G45</f>
        <v>755746.8758</v>
      </c>
      <c r="H45" s="21">
        <f>'Sales and Costs-S1'!H45+'Sales and Costs-S2'!H45+'Sales and Costs-S3'!H45</f>
        <v>771661.5768</v>
      </c>
      <c r="I45" s="21">
        <f>'Sales and Costs-S1'!I45+'Sales and Costs-S2'!I45+'Sales and Costs-S3'!I45</f>
        <v>787923.4516</v>
      </c>
      <c r="J45" s="21">
        <f>'Sales and Costs-S1'!J45+'Sales and Costs-S2'!J45+'Sales and Costs-S3'!J45</f>
        <v>804540.3015</v>
      </c>
      <c r="K45" s="21">
        <f>'Sales and Costs-S1'!K45+'Sales and Costs-S2'!K45+'Sales and Costs-S3'!K45</f>
        <v>821520.1069</v>
      </c>
      <c r="L45" s="21">
        <f>'Sales and Costs-S1'!L45+'Sales and Costs-S2'!L45+'Sales and Costs-S3'!L45</f>
        <v>838871.0324</v>
      </c>
      <c r="M45" s="21">
        <f>'Sales and Costs-S1'!M45+'Sales and Costs-S2'!M45+'Sales and Costs-S3'!M45</f>
        <v>856601.4303</v>
      </c>
    </row>
    <row r="46">
      <c r="A46" s="3" t="s">
        <v>27</v>
      </c>
      <c r="B46" s="21">
        <f>'Sales and Costs-S1'!B46+'Sales and Costs-S2'!B46+'Sales and Costs-S3'!B46</f>
        <v>0</v>
      </c>
      <c r="C46" s="21">
        <f>'Sales and Costs-S1'!C46+'Sales and Costs-S2'!C46+'Sales and Costs-S3'!C46</f>
        <v>0</v>
      </c>
      <c r="D46" s="21">
        <f>'Sales and Costs-S1'!D46+'Sales and Costs-S2'!D46+'Sales and Costs-S3'!D46</f>
        <v>0</v>
      </c>
      <c r="E46" s="21">
        <f>'Sales and Costs-S1'!E46+'Sales and Costs-S2'!E46+'Sales and Costs-S3'!E46</f>
        <v>0</v>
      </c>
      <c r="F46" s="21">
        <f>'Sales and Costs-S1'!F46+'Sales and Costs-S2'!F46+'Sales and Costs-S3'!F46</f>
        <v>0</v>
      </c>
      <c r="G46" s="21">
        <f>'Sales and Costs-S1'!G46+'Sales and Costs-S2'!G46+'Sales and Costs-S3'!G46</f>
        <v>0</v>
      </c>
      <c r="H46" s="21">
        <f>'Sales and Costs-S1'!H46+'Sales and Costs-S2'!H46+'Sales and Costs-S3'!H46</f>
        <v>0</v>
      </c>
      <c r="I46" s="21">
        <f>'Sales and Costs-S1'!I46+'Sales and Costs-S2'!I46+'Sales and Costs-S3'!I46</f>
        <v>0</v>
      </c>
      <c r="J46" s="21">
        <f>'Sales and Costs-S1'!J46+'Sales and Costs-S2'!J46+'Sales and Costs-S3'!J46</f>
        <v>0</v>
      </c>
      <c r="K46" s="21">
        <f>'Sales and Costs-S1'!K46+'Sales and Costs-S2'!K46+'Sales and Costs-S3'!K46</f>
        <v>0</v>
      </c>
      <c r="L46" s="21">
        <f>'Sales and Costs-S1'!L46+'Sales and Costs-S2'!L46+'Sales and Costs-S3'!L46</f>
        <v>0</v>
      </c>
      <c r="M46" s="21">
        <f>'Sales and Costs-S1'!M46+'Sales and Costs-S2'!M46+'Sales and Costs-S3'!M46</f>
        <v>0</v>
      </c>
    </row>
    <row r="47">
      <c r="A47" s="3" t="s">
        <v>28</v>
      </c>
      <c r="B47" s="21">
        <f>'Sales and Costs-S1'!B47+'Sales and Costs-S2'!B47+'Sales and Costs-S3'!B47</f>
        <v>229680</v>
      </c>
      <c r="C47" s="21">
        <f>'Sales and Costs-S1'!C47+'Sales and Costs-S2'!C47+'Sales and Costs-S3'!C47</f>
        <v>234498.669</v>
      </c>
      <c r="D47" s="21">
        <f>'Sales and Costs-S1'!D47+'Sales and Costs-S2'!D47+'Sales and Costs-S3'!D47</f>
        <v>239422.116</v>
      </c>
      <c r="E47" s="21">
        <f>'Sales and Costs-S1'!E47+'Sales and Costs-S2'!E47+'Sales and Costs-S3'!E47</f>
        <v>244452.6892</v>
      </c>
      <c r="F47" s="21">
        <f>'Sales and Costs-S1'!F47+'Sales and Costs-S2'!F47+'Sales and Costs-S3'!F47</f>
        <v>249592.7904</v>
      </c>
      <c r="G47" s="21">
        <f>'Sales and Costs-S1'!G47+'Sales and Costs-S2'!G47+'Sales and Costs-S3'!G47</f>
        <v>254844.8767</v>
      </c>
      <c r="H47" s="21">
        <f>'Sales and Costs-S1'!H47+'Sales and Costs-S2'!H47+'Sales and Costs-S3'!H47</f>
        <v>260211.4619</v>
      </c>
      <c r="I47" s="21">
        <f>'Sales and Costs-S1'!I47+'Sales and Costs-S2'!I47+'Sales and Costs-S3'!I47</f>
        <v>265695.1174</v>
      </c>
      <c r="J47" s="21">
        <f>'Sales and Costs-S1'!J47+'Sales and Costs-S2'!J47+'Sales and Costs-S3'!J47</f>
        <v>271298.4738</v>
      </c>
      <c r="K47" s="21">
        <f>'Sales and Costs-S1'!K47+'Sales and Costs-S2'!K47+'Sales and Costs-S3'!K47</f>
        <v>277024.2221</v>
      </c>
      <c r="L47" s="21">
        <f>'Sales and Costs-S1'!L47+'Sales and Costs-S2'!L47+'Sales and Costs-S3'!L47</f>
        <v>282875.1156</v>
      </c>
      <c r="M47" s="21">
        <f>'Sales and Costs-S1'!M47+'Sales and Costs-S2'!M47+'Sales and Costs-S3'!M47</f>
        <v>288853.9707</v>
      </c>
    </row>
    <row r="48">
      <c r="A48" s="3" t="s">
        <v>29</v>
      </c>
      <c r="B48" s="21">
        <f>'Sales and Costs-S1'!B48+'Sales and Costs-S2'!B48+'Sales and Costs-S3'!B48</f>
        <v>0</v>
      </c>
      <c r="C48" s="21">
        <f>'Sales and Costs-S1'!C48+'Sales and Costs-S2'!C48+'Sales and Costs-S3'!C48</f>
        <v>0</v>
      </c>
      <c r="D48" s="21">
        <f>'Sales and Costs-S1'!D48+'Sales and Costs-S2'!D48+'Sales and Costs-S3'!D48</f>
        <v>0</v>
      </c>
      <c r="E48" s="21">
        <f>'Sales and Costs-S1'!E48+'Sales and Costs-S2'!E48+'Sales and Costs-S3'!E48</f>
        <v>0</v>
      </c>
      <c r="F48" s="21">
        <f>'Sales and Costs-S1'!F48+'Sales and Costs-S2'!F48+'Sales and Costs-S3'!F48</f>
        <v>0</v>
      </c>
      <c r="G48" s="21">
        <f>'Sales and Costs-S1'!G48+'Sales and Costs-S2'!G48+'Sales and Costs-S3'!G48</f>
        <v>0</v>
      </c>
      <c r="H48" s="21">
        <f>'Sales and Costs-S1'!H48+'Sales and Costs-S2'!H48+'Sales and Costs-S3'!H48</f>
        <v>0</v>
      </c>
      <c r="I48" s="21">
        <f>'Sales and Costs-S1'!I48+'Sales and Costs-S2'!I48+'Sales and Costs-S3'!I48</f>
        <v>0</v>
      </c>
      <c r="J48" s="21">
        <f>'Sales and Costs-S1'!J48+'Sales and Costs-S2'!J48+'Sales and Costs-S3'!J48</f>
        <v>0</v>
      </c>
      <c r="K48" s="21">
        <f>'Sales and Costs-S1'!K48+'Sales and Costs-S2'!K48+'Sales and Costs-S3'!K48</f>
        <v>0</v>
      </c>
      <c r="L48" s="21">
        <f>'Sales and Costs-S1'!L48+'Sales and Costs-S2'!L48+'Sales and Costs-S3'!L48</f>
        <v>0</v>
      </c>
      <c r="M48" s="21">
        <f>'Sales and Costs-S1'!M48+'Sales and Costs-S2'!M48+'Sales and Costs-S3'!M48</f>
        <v>0</v>
      </c>
    </row>
    <row r="49">
      <c r="A49" s="3" t="s">
        <v>30</v>
      </c>
      <c r="B49" s="21">
        <f>'Sales and Costs-S1'!B49+'Sales and Costs-S2'!B49+'Sales and Costs-S3'!B49</f>
        <v>673200</v>
      </c>
      <c r="C49" s="21">
        <f>'Sales and Costs-S1'!C49+'Sales and Costs-S2'!C49+'Sales and Costs-S3'!C49</f>
        <v>687323.685</v>
      </c>
      <c r="D49" s="21">
        <f>'Sales and Costs-S1'!D49+'Sales and Costs-S2'!D49+'Sales and Costs-S3'!D49</f>
        <v>701754.4781</v>
      </c>
      <c r="E49" s="21">
        <f>'Sales and Costs-S1'!E49+'Sales and Costs-S2'!E49+'Sales and Costs-S3'!E49</f>
        <v>716499.2614</v>
      </c>
      <c r="F49" s="21">
        <f>'Sales and Costs-S1'!F49+'Sales and Costs-S2'!F49+'Sales and Costs-S3'!F49</f>
        <v>731565.0752</v>
      </c>
      <c r="G49" s="21">
        <f>'Sales and Costs-S1'!G49+'Sales and Costs-S2'!G49+'Sales and Costs-S3'!G49</f>
        <v>746959.1214</v>
      </c>
      <c r="H49" s="21">
        <f>'Sales and Costs-S1'!H49+'Sales and Costs-S2'!H49+'Sales and Costs-S3'!H49</f>
        <v>762688.7677</v>
      </c>
      <c r="I49" s="21">
        <f>'Sales and Costs-S1'!I49+'Sales and Costs-S2'!I49+'Sales and Costs-S3'!I49</f>
        <v>778761.551</v>
      </c>
      <c r="J49" s="21">
        <f>'Sales and Costs-S1'!J49+'Sales and Costs-S2'!J49+'Sales and Costs-S3'!J49</f>
        <v>795185.1817</v>
      </c>
      <c r="K49" s="21">
        <f>'Sales and Costs-S1'!K49+'Sales and Costs-S2'!K49+'Sales and Costs-S3'!K49</f>
        <v>811967.5475</v>
      </c>
      <c r="L49" s="21">
        <f>'Sales and Costs-S1'!L49+'Sales and Costs-S2'!L49+'Sales and Costs-S3'!L49</f>
        <v>829116.718</v>
      </c>
      <c r="M49" s="21">
        <f>'Sales and Costs-S1'!M49+'Sales and Costs-S2'!M49+'Sales and Costs-S3'!M49</f>
        <v>846640.9485</v>
      </c>
    </row>
    <row r="50">
      <c r="A50" s="22" t="s">
        <v>55</v>
      </c>
      <c r="B50" s="21">
        <f t="shared" ref="B50:M50" si="3">sum(B44:B49)</f>
        <v>2241360</v>
      </c>
      <c r="C50" s="21">
        <f t="shared" si="3"/>
        <v>2288383.563</v>
      </c>
      <c r="D50" s="21">
        <f t="shared" si="3"/>
        <v>2336429.615</v>
      </c>
      <c r="E50" s="21">
        <f t="shared" si="3"/>
        <v>2385521.07</v>
      </c>
      <c r="F50" s="21">
        <f t="shared" si="3"/>
        <v>2435681.368</v>
      </c>
      <c r="G50" s="21">
        <f t="shared" si="3"/>
        <v>2486934.487</v>
      </c>
      <c r="H50" s="21">
        <f t="shared" si="3"/>
        <v>2539304.956</v>
      </c>
      <c r="I50" s="21">
        <f t="shared" si="3"/>
        <v>2592817.87</v>
      </c>
      <c r="J50" s="21">
        <f t="shared" si="3"/>
        <v>2647498.899</v>
      </c>
      <c r="K50" s="21">
        <f t="shared" si="3"/>
        <v>2703374.305</v>
      </c>
      <c r="L50" s="21">
        <f t="shared" si="3"/>
        <v>2760470.955</v>
      </c>
      <c r="M50" s="21">
        <f t="shared" si="3"/>
        <v>2818816.335</v>
      </c>
    </row>
    <row r="51">
      <c r="A51" s="3"/>
    </row>
    <row r="52">
      <c r="A52" s="22" t="s">
        <v>16</v>
      </c>
    </row>
    <row r="53">
      <c r="A53" s="3" t="s">
        <v>25</v>
      </c>
      <c r="B53" s="21">
        <f>'Sales and Costs-S1'!B53+'Sales and Costs-S2'!B53+'Sales and Costs-S3'!B53</f>
        <v>468120</v>
      </c>
      <c r="C53" s="21">
        <f>'Sales and Costs-S1'!C53+'Sales and Costs-S2'!C53+'Sales and Costs-S3'!C53</f>
        <v>479185.56</v>
      </c>
      <c r="D53" s="21">
        <f>'Sales and Costs-S1'!D53+'Sales and Costs-S2'!D53+'Sales and Costs-S3'!D53</f>
        <v>490515.2126</v>
      </c>
      <c r="E53" s="21">
        <f>'Sales and Costs-S1'!E53+'Sales and Costs-S2'!E53+'Sales and Costs-S3'!E53</f>
        <v>502115.3145</v>
      </c>
      <c r="F53" s="21">
        <f>'Sales and Costs-S1'!F53+'Sales and Costs-S2'!F53+'Sales and Costs-S3'!F53</f>
        <v>513992.3767</v>
      </c>
      <c r="G53" s="21">
        <f>'Sales and Costs-S1'!G53+'Sales and Costs-S2'!G53+'Sales and Costs-S3'!G53</f>
        <v>526153.0679</v>
      </c>
      <c r="H53" s="21">
        <f>'Sales and Costs-S1'!H53+'Sales and Costs-S2'!H53+'Sales and Costs-S3'!H53</f>
        <v>538604.2186</v>
      </c>
      <c r="I53" s="21">
        <f>'Sales and Costs-S1'!I53+'Sales and Costs-S2'!I53+'Sales and Costs-S3'!I53</f>
        <v>551352.8252</v>
      </c>
      <c r="J53" s="21">
        <f>'Sales and Costs-S1'!J53+'Sales and Costs-S2'!J53+'Sales and Costs-S3'!J53</f>
        <v>564406.0537</v>
      </c>
      <c r="K53" s="21">
        <f>'Sales and Costs-S1'!K53+'Sales and Costs-S2'!K53+'Sales and Costs-S3'!K53</f>
        <v>577771.244</v>
      </c>
      <c r="L53" s="21">
        <f>'Sales and Costs-S1'!L53+'Sales and Costs-S2'!L53+'Sales and Costs-S3'!L53</f>
        <v>591455.9141</v>
      </c>
      <c r="M53" s="21">
        <f>'Sales and Costs-S1'!M53+'Sales and Costs-S2'!M53+'Sales and Costs-S3'!M53</f>
        <v>605467.7647</v>
      </c>
    </row>
    <row r="54">
      <c r="A54" s="3" t="s">
        <v>26</v>
      </c>
      <c r="B54" s="21">
        <f>'Sales and Costs-S1'!B54+'Sales and Costs-S2'!B54+'Sales and Costs-S3'!B54</f>
        <v>231240</v>
      </c>
      <c r="C54" s="21">
        <f>'Sales and Costs-S1'!C54+'Sales and Costs-S2'!C54+'Sales and Costs-S3'!C54</f>
        <v>236706.12</v>
      </c>
      <c r="D54" s="21">
        <f>'Sales and Costs-S1'!D54+'Sales and Costs-S2'!D54+'Sales and Costs-S3'!D54</f>
        <v>242302.6954</v>
      </c>
      <c r="E54" s="21">
        <f>'Sales and Costs-S1'!E54+'Sales and Costs-S2'!E54+'Sales and Costs-S3'!E54</f>
        <v>248032.8662</v>
      </c>
      <c r="F54" s="21">
        <f>'Sales and Costs-S1'!F54+'Sales and Costs-S2'!F54+'Sales and Costs-S3'!F54</f>
        <v>253899.8487</v>
      </c>
      <c r="G54" s="21">
        <f>'Sales and Costs-S1'!G54+'Sales and Costs-S2'!G54+'Sales and Costs-S3'!G54</f>
        <v>259906.9371</v>
      </c>
      <c r="H54" s="21">
        <f>'Sales and Costs-S1'!H54+'Sales and Costs-S2'!H54+'Sales and Costs-S3'!H54</f>
        <v>266057.5056</v>
      </c>
      <c r="I54" s="21">
        <f>'Sales and Costs-S1'!I54+'Sales and Costs-S2'!I54+'Sales and Costs-S3'!I54</f>
        <v>272355.0101</v>
      </c>
      <c r="J54" s="21">
        <f>'Sales and Costs-S1'!J54+'Sales and Costs-S2'!J54+'Sales and Costs-S3'!J54</f>
        <v>278802.9904</v>
      </c>
      <c r="K54" s="21">
        <f>'Sales and Costs-S1'!K54+'Sales and Costs-S2'!K54+'Sales and Costs-S3'!K54</f>
        <v>285405.0723</v>
      </c>
      <c r="L54" s="21">
        <f>'Sales and Costs-S1'!L54+'Sales and Costs-S2'!L54+'Sales and Costs-S3'!L54</f>
        <v>292164.9696</v>
      </c>
      <c r="M54" s="21">
        <f>'Sales and Costs-S1'!M54+'Sales and Costs-S2'!M54+'Sales and Costs-S3'!M54</f>
        <v>299086.4862</v>
      </c>
    </row>
    <row r="55">
      <c r="A55" s="3" t="s">
        <v>27</v>
      </c>
      <c r="B55" s="21">
        <f>'Sales and Costs-S1'!B55+'Sales and Costs-S2'!B55+'Sales and Costs-S3'!B55</f>
        <v>81780</v>
      </c>
      <c r="C55" s="21">
        <f>'Sales and Costs-S1'!C55+'Sales and Costs-S2'!C55+'Sales and Costs-S3'!C55</f>
        <v>83713.14</v>
      </c>
      <c r="D55" s="21">
        <f>'Sales and Costs-S1'!D55+'Sales and Costs-S2'!D55+'Sales and Costs-S3'!D55</f>
        <v>85692.41666</v>
      </c>
      <c r="E55" s="21">
        <f>'Sales and Costs-S1'!E55+'Sales and Costs-S2'!E55+'Sales and Costs-S3'!E55</f>
        <v>87718.94049</v>
      </c>
      <c r="F55" s="21">
        <f>'Sales and Costs-S1'!F55+'Sales and Costs-S2'!F55+'Sales and Costs-S3'!F55</f>
        <v>89793.84894</v>
      </c>
      <c r="G55" s="21">
        <f>'Sales and Costs-S1'!G55+'Sales and Costs-S2'!G55+'Sales and Costs-S3'!G55</f>
        <v>91918.30704</v>
      </c>
      <c r="H55" s="21">
        <f>'Sales and Costs-S1'!H55+'Sales and Costs-S2'!H55+'Sales and Costs-S3'!H55</f>
        <v>94093.50807</v>
      </c>
      <c r="I55" s="21">
        <f>'Sales and Costs-S1'!I55+'Sales and Costs-S2'!I55+'Sales and Costs-S3'!I55</f>
        <v>96320.67429</v>
      </c>
      <c r="J55" s="21">
        <f>'Sales and Costs-S1'!J55+'Sales and Costs-S2'!J55+'Sales and Costs-S3'!J55</f>
        <v>98601.05757</v>
      </c>
      <c r="K55" s="21">
        <f>'Sales and Costs-S1'!K55+'Sales and Costs-S2'!K55+'Sales and Costs-S3'!K55</f>
        <v>100935.9402</v>
      </c>
      <c r="L55" s="21">
        <f>'Sales and Costs-S1'!L55+'Sales and Costs-S2'!L55+'Sales and Costs-S3'!L55</f>
        <v>103326.6356</v>
      </c>
      <c r="M55" s="21">
        <f>'Sales and Costs-S1'!M55+'Sales and Costs-S2'!M55+'Sales and Costs-S3'!M55</f>
        <v>105774.489</v>
      </c>
    </row>
    <row r="56">
      <c r="A56" s="3" t="s">
        <v>28</v>
      </c>
      <c r="B56" s="21">
        <f>'Sales and Costs-S1'!B56+'Sales and Costs-S2'!B56+'Sales and Costs-S3'!B56</f>
        <v>169200</v>
      </c>
      <c r="C56" s="21">
        <f>'Sales and Costs-S1'!C56+'Sales and Costs-S2'!C56+'Sales and Costs-S3'!C56</f>
        <v>173199.6</v>
      </c>
      <c r="D56" s="21">
        <f>'Sales and Costs-S1'!D56+'Sales and Costs-S2'!D56+'Sales and Costs-S3'!D56</f>
        <v>177294.6552</v>
      </c>
      <c r="E56" s="21">
        <f>'Sales and Costs-S1'!E56+'Sales and Costs-S2'!E56+'Sales and Costs-S3'!E56</f>
        <v>181487.4631</v>
      </c>
      <c r="F56" s="21">
        <f>'Sales and Costs-S1'!F56+'Sales and Costs-S2'!F56+'Sales and Costs-S3'!F56</f>
        <v>185780.3771</v>
      </c>
      <c r="G56" s="21">
        <f>'Sales and Costs-S1'!G56+'Sales and Costs-S2'!G56+'Sales and Costs-S3'!G56</f>
        <v>190175.8077</v>
      </c>
      <c r="H56" s="21">
        <f>'Sales and Costs-S1'!H56+'Sales and Costs-S2'!H56+'Sales and Costs-S3'!H56</f>
        <v>194676.2236</v>
      </c>
      <c r="I56" s="21">
        <f>'Sales and Costs-S1'!I56+'Sales and Costs-S2'!I56+'Sales and Costs-S3'!I56</f>
        <v>199284.1537</v>
      </c>
      <c r="J56" s="21">
        <f>'Sales and Costs-S1'!J56+'Sales and Costs-S2'!J56+'Sales and Costs-S3'!J56</f>
        <v>204002.1881</v>
      </c>
      <c r="K56" s="21">
        <f>'Sales and Costs-S1'!K56+'Sales and Costs-S2'!K56+'Sales and Costs-S3'!K56</f>
        <v>208832.9797</v>
      </c>
      <c r="L56" s="21">
        <f>'Sales and Costs-S1'!L56+'Sales and Costs-S2'!L56+'Sales and Costs-S3'!L56</f>
        <v>213779.2461</v>
      </c>
      <c r="M56" s="21">
        <f>'Sales and Costs-S1'!M56+'Sales and Costs-S2'!M56+'Sales and Costs-S3'!M56</f>
        <v>218843.7704</v>
      </c>
    </row>
    <row r="57">
      <c r="A57" s="3" t="s">
        <v>29</v>
      </c>
      <c r="B57" s="21">
        <f>'Sales and Costs-S1'!B57+'Sales and Costs-S2'!B57+'Sales and Costs-S3'!B57</f>
        <v>82720</v>
      </c>
      <c r="C57" s="21">
        <f>'Sales and Costs-S1'!C57+'Sales and Costs-S2'!C57+'Sales and Costs-S3'!C57</f>
        <v>84675.36</v>
      </c>
      <c r="D57" s="21">
        <f>'Sales and Costs-S1'!D57+'Sales and Costs-S2'!D57+'Sales and Costs-S3'!D57</f>
        <v>86677.38697</v>
      </c>
      <c r="E57" s="21">
        <f>'Sales and Costs-S1'!E57+'Sales and Costs-S2'!E57+'Sales and Costs-S3'!E57</f>
        <v>88727.20418</v>
      </c>
      <c r="F57" s="21">
        <f>'Sales and Costs-S1'!F57+'Sales and Costs-S2'!F57+'Sales and Costs-S3'!F57</f>
        <v>90825.96215</v>
      </c>
      <c r="G57" s="21">
        <f>'Sales and Costs-S1'!G57+'Sales and Costs-S2'!G57+'Sales and Costs-S3'!G57</f>
        <v>92974.8393</v>
      </c>
      <c r="H57" s="21">
        <f>'Sales and Costs-S1'!H57+'Sales and Costs-S2'!H57+'Sales and Costs-S3'!H57</f>
        <v>95175.04265</v>
      </c>
      <c r="I57" s="21">
        <f>'Sales and Costs-S1'!I57+'Sales and Costs-S2'!I57+'Sales and Costs-S3'!I57</f>
        <v>97427.80847</v>
      </c>
      <c r="J57" s="21">
        <f>'Sales and Costs-S1'!J57+'Sales and Costs-S2'!J57+'Sales and Costs-S3'!J57</f>
        <v>99734.40306</v>
      </c>
      <c r="K57" s="21">
        <f>'Sales and Costs-S1'!K57+'Sales and Costs-S2'!K57+'Sales and Costs-S3'!K57</f>
        <v>102096.1234</v>
      </c>
      <c r="L57" s="21">
        <f>'Sales and Costs-S1'!L57+'Sales and Costs-S2'!L57+'Sales and Costs-S3'!L57</f>
        <v>104514.2981</v>
      </c>
      <c r="M57" s="21">
        <f>'Sales and Costs-S1'!M57+'Sales and Costs-S2'!M57+'Sales and Costs-S3'!M57</f>
        <v>106990.2877</v>
      </c>
    </row>
    <row r="58">
      <c r="A58" s="3" t="s">
        <v>30</v>
      </c>
      <c r="B58" s="21">
        <f>'Sales and Costs-S1'!B58+'Sales and Costs-S2'!B58+'Sales and Costs-S3'!B58</f>
        <v>546140</v>
      </c>
      <c r="C58" s="21">
        <f>'Sales and Costs-S1'!C58+'Sales and Costs-S2'!C58+'Sales and Costs-S3'!C58</f>
        <v>559049.82</v>
      </c>
      <c r="D58" s="21">
        <f>'Sales and Costs-S1'!D58+'Sales and Costs-S2'!D58+'Sales and Costs-S3'!D58</f>
        <v>572267.748</v>
      </c>
      <c r="E58" s="21">
        <f>'Sales and Costs-S1'!E58+'Sales and Costs-S2'!E58+'Sales and Costs-S3'!E58</f>
        <v>585801.2003</v>
      </c>
      <c r="F58" s="21">
        <f>'Sales and Costs-S1'!F58+'Sales and Costs-S2'!F58+'Sales and Costs-S3'!F58</f>
        <v>599657.7728</v>
      </c>
      <c r="G58" s="21">
        <f>'Sales and Costs-S1'!G58+'Sales and Costs-S2'!G58+'Sales and Costs-S3'!G58</f>
        <v>613845.2459</v>
      </c>
      <c r="H58" s="21">
        <f>'Sales and Costs-S1'!H58+'Sales and Costs-S2'!H58+'Sales and Costs-S3'!H58</f>
        <v>628371.5884</v>
      </c>
      <c r="I58" s="21">
        <f>'Sales and Costs-S1'!I58+'Sales and Costs-S2'!I58+'Sales and Costs-S3'!I58</f>
        <v>643244.9628</v>
      </c>
      <c r="J58" s="21">
        <f>'Sales and Costs-S1'!J58+'Sales and Costs-S2'!J58+'Sales and Costs-S3'!J58</f>
        <v>658473.7293</v>
      </c>
      <c r="K58" s="21">
        <f>'Sales and Costs-S1'!K58+'Sales and Costs-S2'!K58+'Sales and Costs-S3'!K58</f>
        <v>674066.4513</v>
      </c>
      <c r="L58" s="21">
        <f>'Sales and Costs-S1'!L58+'Sales and Costs-S2'!L58+'Sales and Costs-S3'!L58</f>
        <v>690031.8998</v>
      </c>
      <c r="M58" s="21">
        <f>'Sales and Costs-S1'!M58+'Sales and Costs-S2'!M58+'Sales and Costs-S3'!M58</f>
        <v>706379.0588</v>
      </c>
    </row>
    <row r="59">
      <c r="A59" s="22" t="s">
        <v>56</v>
      </c>
      <c r="B59" s="21">
        <f t="shared" ref="B59:M59" si="4">sum(B53:B58)</f>
        <v>1579200</v>
      </c>
      <c r="C59" s="21">
        <f t="shared" si="4"/>
        <v>1616529.6</v>
      </c>
      <c r="D59" s="21">
        <f t="shared" si="4"/>
        <v>1654750.115</v>
      </c>
      <c r="E59" s="21">
        <f t="shared" si="4"/>
        <v>1693882.989</v>
      </c>
      <c r="F59" s="21">
        <f t="shared" si="4"/>
        <v>1733950.186</v>
      </c>
      <c r="G59" s="21">
        <f t="shared" si="4"/>
        <v>1774974.205</v>
      </c>
      <c r="H59" s="21">
        <f t="shared" si="4"/>
        <v>1816978.087</v>
      </c>
      <c r="I59" s="21">
        <f t="shared" si="4"/>
        <v>1859985.435</v>
      </c>
      <c r="J59" s="21">
        <f t="shared" si="4"/>
        <v>1904020.422</v>
      </c>
      <c r="K59" s="21">
        <f t="shared" si="4"/>
        <v>1949107.811</v>
      </c>
      <c r="L59" s="21">
        <f t="shared" si="4"/>
        <v>1995272.963</v>
      </c>
      <c r="M59" s="21">
        <f t="shared" si="4"/>
        <v>2042541.857</v>
      </c>
    </row>
    <row r="60">
      <c r="A60" s="3"/>
    </row>
    <row r="61">
      <c r="A61" s="22" t="s">
        <v>57</v>
      </c>
      <c r="B61" s="21">
        <f t="shared" ref="B61:M61" si="5">B41+B50+B59</f>
        <v>9095425</v>
      </c>
      <c r="C61" s="21">
        <f t="shared" si="5"/>
        <v>9298981.292</v>
      </c>
      <c r="D61" s="21">
        <f t="shared" si="5"/>
        <v>9507382.448</v>
      </c>
      <c r="E61" s="21">
        <f t="shared" si="5"/>
        <v>9720749.998</v>
      </c>
      <c r="F61" s="21">
        <f t="shared" si="5"/>
        <v>9939208.652</v>
      </c>
      <c r="G61" s="21">
        <f t="shared" si="5"/>
        <v>10162886.38</v>
      </c>
      <c r="H61" s="21">
        <f t="shared" si="5"/>
        <v>10391914.53</v>
      </c>
      <c r="I61" s="21">
        <f t="shared" si="5"/>
        <v>10626427.85</v>
      </c>
      <c r="J61" s="21">
        <f t="shared" si="5"/>
        <v>10866564.68</v>
      </c>
      <c r="K61" s="21">
        <f t="shared" si="5"/>
        <v>11112466.95</v>
      </c>
      <c r="L61" s="21">
        <f t="shared" si="5"/>
        <v>11364280.34</v>
      </c>
      <c r="M61" s="21">
        <f t="shared" si="5"/>
        <v>11622154.38</v>
      </c>
    </row>
    <row r="62">
      <c r="A62" s="3"/>
    </row>
    <row r="63">
      <c r="A63" s="23" t="s">
        <v>58</v>
      </c>
    </row>
    <row r="64">
      <c r="A64" s="3" t="s">
        <v>33</v>
      </c>
      <c r="B64" s="21">
        <f>'Sales and Costs-S1'!B64+'Sales and Costs-S2'!B64+'Sales and Costs-S3'!B64</f>
        <v>525000</v>
      </c>
      <c r="C64" s="21">
        <f>'Sales and Costs-S1'!C64+'Sales and Costs-S2'!C64+'Sales and Costs-S3'!C64</f>
        <v>525000</v>
      </c>
      <c r="D64" s="21">
        <f>'Sales and Costs-S1'!D64+'Sales and Costs-S2'!D64+'Sales and Costs-S3'!D64</f>
        <v>525000</v>
      </c>
      <c r="E64" s="21">
        <f>'Sales and Costs-S1'!E64+'Sales and Costs-S2'!E64+'Sales and Costs-S3'!E64</f>
        <v>525000</v>
      </c>
      <c r="F64" s="21">
        <f>'Sales and Costs-S1'!F64+'Sales and Costs-S2'!F64+'Sales and Costs-S3'!F64</f>
        <v>525000</v>
      </c>
      <c r="G64" s="21">
        <f>'Sales and Costs-S1'!G64+'Sales and Costs-S2'!G64+'Sales and Costs-S3'!G64</f>
        <v>525000</v>
      </c>
      <c r="H64" s="21">
        <f>'Sales and Costs-S1'!H64+'Sales and Costs-S2'!H64+'Sales and Costs-S3'!H64</f>
        <v>525000</v>
      </c>
      <c r="I64" s="21">
        <f>'Sales and Costs-S1'!I64+'Sales and Costs-S2'!I64+'Sales and Costs-S3'!I64</f>
        <v>525000</v>
      </c>
      <c r="J64" s="21">
        <f>'Sales and Costs-S1'!J64+'Sales and Costs-S2'!J64+'Sales and Costs-S3'!J64</f>
        <v>525000</v>
      </c>
      <c r="K64" s="21">
        <f>'Sales and Costs-S1'!K64+'Sales and Costs-S2'!K64+'Sales and Costs-S3'!K64</f>
        <v>525000</v>
      </c>
      <c r="L64" s="21">
        <f>'Sales and Costs-S1'!L64+'Sales and Costs-S2'!L64+'Sales and Costs-S3'!L64</f>
        <v>525000</v>
      </c>
      <c r="M64" s="21">
        <f>'Sales and Costs-S1'!M64+'Sales and Costs-S2'!M64+'Sales and Costs-S3'!M64</f>
        <v>525000</v>
      </c>
    </row>
    <row r="65">
      <c r="A65" s="3" t="s">
        <v>34</v>
      </c>
      <c r="B65" s="21">
        <f>'Sales and Costs-S1'!B65+'Sales and Costs-S2'!B65+'Sales and Costs-S3'!B65</f>
        <v>145000</v>
      </c>
      <c r="C65" s="21">
        <f>'Sales and Costs-S1'!C65+'Sales and Costs-S2'!C65+'Sales and Costs-S3'!C65</f>
        <v>145000</v>
      </c>
      <c r="D65" s="21">
        <f>'Sales and Costs-S1'!D65+'Sales and Costs-S2'!D65+'Sales and Costs-S3'!D65</f>
        <v>145000</v>
      </c>
      <c r="E65" s="21">
        <f>'Sales and Costs-S1'!E65+'Sales and Costs-S2'!E65+'Sales and Costs-S3'!E65</f>
        <v>145000</v>
      </c>
      <c r="F65" s="21">
        <f>'Sales and Costs-S1'!F65+'Sales and Costs-S2'!F65+'Sales and Costs-S3'!F65</f>
        <v>145000</v>
      </c>
      <c r="G65" s="21">
        <f>'Sales and Costs-S1'!G65+'Sales and Costs-S2'!G65+'Sales and Costs-S3'!G65</f>
        <v>145000</v>
      </c>
      <c r="H65" s="21">
        <f>'Sales and Costs-S1'!H65+'Sales and Costs-S2'!H65+'Sales and Costs-S3'!H65</f>
        <v>145000</v>
      </c>
      <c r="I65" s="21">
        <f>'Sales and Costs-S1'!I65+'Sales and Costs-S2'!I65+'Sales and Costs-S3'!I65</f>
        <v>145000</v>
      </c>
      <c r="J65" s="21">
        <f>'Sales and Costs-S1'!J65+'Sales and Costs-S2'!J65+'Sales and Costs-S3'!J65</f>
        <v>145000</v>
      </c>
      <c r="K65" s="21">
        <f>'Sales and Costs-S1'!K65+'Sales and Costs-S2'!K65+'Sales and Costs-S3'!K65</f>
        <v>145000</v>
      </c>
      <c r="L65" s="21">
        <f>'Sales and Costs-S1'!L65+'Sales and Costs-S2'!L65+'Sales and Costs-S3'!L65</f>
        <v>145000</v>
      </c>
      <c r="M65" s="21">
        <f>'Sales and Costs-S1'!M65+'Sales and Costs-S2'!M65+'Sales and Costs-S3'!M65</f>
        <v>145000</v>
      </c>
    </row>
    <row r="66">
      <c r="A66" s="3" t="s">
        <v>35</v>
      </c>
      <c r="B66" s="21">
        <f>'Sales and Costs-S1'!B66+'Sales and Costs-S2'!B66+'Sales and Costs-S3'!B66</f>
        <v>525000</v>
      </c>
      <c r="C66" s="21">
        <f>'Sales and Costs-S1'!C66+'Sales and Costs-S2'!C66+'Sales and Costs-S3'!C66</f>
        <v>525000</v>
      </c>
      <c r="D66" s="21">
        <f>'Sales and Costs-S1'!D66+'Sales and Costs-S2'!D66+'Sales and Costs-S3'!D66</f>
        <v>525000</v>
      </c>
      <c r="E66" s="21">
        <f>'Sales and Costs-S1'!E66+'Sales and Costs-S2'!E66+'Sales and Costs-S3'!E66</f>
        <v>525000</v>
      </c>
      <c r="F66" s="21">
        <f>'Sales and Costs-S1'!F66+'Sales and Costs-S2'!F66+'Sales and Costs-S3'!F66</f>
        <v>525000</v>
      </c>
      <c r="G66" s="21">
        <f>'Sales and Costs-S1'!G66+'Sales and Costs-S2'!G66+'Sales and Costs-S3'!G66</f>
        <v>525000</v>
      </c>
      <c r="H66" s="21">
        <f>'Sales and Costs-S1'!H66+'Sales and Costs-S2'!H66+'Sales and Costs-S3'!H66</f>
        <v>525000</v>
      </c>
      <c r="I66" s="21">
        <f>'Sales and Costs-S1'!I66+'Sales and Costs-S2'!I66+'Sales and Costs-S3'!I66</f>
        <v>525000</v>
      </c>
      <c r="J66" s="21">
        <f>'Sales and Costs-S1'!J66+'Sales and Costs-S2'!J66+'Sales and Costs-S3'!J66</f>
        <v>525000</v>
      </c>
      <c r="K66" s="21">
        <f>'Sales and Costs-S1'!K66+'Sales and Costs-S2'!K66+'Sales and Costs-S3'!K66</f>
        <v>525000</v>
      </c>
      <c r="L66" s="21">
        <f>'Sales and Costs-S1'!L66+'Sales and Costs-S2'!L66+'Sales and Costs-S3'!L66</f>
        <v>525000</v>
      </c>
      <c r="M66" s="21">
        <f>'Sales and Costs-S1'!M66+'Sales and Costs-S2'!M66+'Sales and Costs-S3'!M66</f>
        <v>525000</v>
      </c>
    </row>
    <row r="67">
      <c r="A67" s="3"/>
    </row>
    <row r="68">
      <c r="A68" s="22" t="s">
        <v>59</v>
      </c>
      <c r="B68" s="21">
        <f t="shared" ref="B68:M68" si="6">B61+B64+B65+B66</f>
        <v>10290425</v>
      </c>
      <c r="C68" s="21">
        <f t="shared" si="6"/>
        <v>10493981.29</v>
      </c>
      <c r="D68" s="21">
        <f t="shared" si="6"/>
        <v>10702382.45</v>
      </c>
      <c r="E68" s="21">
        <f t="shared" si="6"/>
        <v>10915750</v>
      </c>
      <c r="F68" s="21">
        <f t="shared" si="6"/>
        <v>11134208.65</v>
      </c>
      <c r="G68" s="21">
        <f t="shared" si="6"/>
        <v>11357886.38</v>
      </c>
      <c r="H68" s="21">
        <f t="shared" si="6"/>
        <v>11586914.53</v>
      </c>
      <c r="I68" s="21">
        <f t="shared" si="6"/>
        <v>11821427.85</v>
      </c>
      <c r="J68" s="21">
        <f t="shared" si="6"/>
        <v>12061564.68</v>
      </c>
      <c r="K68" s="21">
        <f t="shared" si="6"/>
        <v>12307466.95</v>
      </c>
      <c r="L68" s="21">
        <f t="shared" si="6"/>
        <v>12559280.34</v>
      </c>
      <c r="M68" s="21">
        <f t="shared" si="6"/>
        <v>12817154.38</v>
      </c>
    </row>
    <row r="69">
      <c r="A69" s="3"/>
    </row>
    <row r="70">
      <c r="A70" s="22" t="s">
        <v>60</v>
      </c>
      <c r="B70" s="21">
        <f t="shared" ref="B70:M70" si="7">B6-B68</f>
        <v>359575</v>
      </c>
      <c r="C70" s="21">
        <f t="shared" si="7"/>
        <v>394373.4581</v>
      </c>
      <c r="D70" s="21">
        <f t="shared" si="7"/>
        <v>429998.7043</v>
      </c>
      <c r="E70" s="21">
        <f t="shared" si="7"/>
        <v>466471.4092</v>
      </c>
      <c r="F70" s="21">
        <f t="shared" si="7"/>
        <v>503812.782</v>
      </c>
      <c r="G70" s="21">
        <f t="shared" si="7"/>
        <v>542044.5849</v>
      </c>
      <c r="H70" s="21">
        <f t="shared" si="7"/>
        <v>581189.1482</v>
      </c>
      <c r="I70" s="21">
        <f t="shared" si="7"/>
        <v>621269.3853</v>
      </c>
      <c r="J70" s="21">
        <f t="shared" si="7"/>
        <v>662308.8086</v>
      </c>
      <c r="K70" s="21">
        <f t="shared" si="7"/>
        <v>704331.5459</v>
      </c>
      <c r="L70" s="21">
        <f t="shared" si="7"/>
        <v>747362.3562</v>
      </c>
      <c r="M70" s="21">
        <f t="shared" si="7"/>
        <v>791426.6479</v>
      </c>
    </row>
    <row r="71">
      <c r="A71" s="3"/>
    </row>
    <row r="72">
      <c r="A72" s="3"/>
    </row>
    <row r="73">
      <c r="A73" s="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c r="B1" s="3" t="s">
        <v>36</v>
      </c>
      <c r="C1" s="3" t="s">
        <v>37</v>
      </c>
      <c r="D1" s="3" t="s">
        <v>38</v>
      </c>
      <c r="E1" s="3" t="s">
        <v>39</v>
      </c>
      <c r="F1" s="3" t="s">
        <v>40</v>
      </c>
      <c r="G1" s="3" t="s">
        <v>41</v>
      </c>
      <c r="H1" s="3" t="s">
        <v>42</v>
      </c>
      <c r="I1" s="3" t="s">
        <v>43</v>
      </c>
      <c r="J1" s="3" t="s">
        <v>44</v>
      </c>
      <c r="K1" s="3" t="s">
        <v>45</v>
      </c>
      <c r="L1" s="3" t="s">
        <v>46</v>
      </c>
      <c r="M1" s="3" t="s">
        <v>47</v>
      </c>
    </row>
    <row r="2">
      <c r="A2" s="23" t="s">
        <v>61</v>
      </c>
      <c r="B2" s="3"/>
      <c r="C2" s="3"/>
      <c r="D2" s="3"/>
      <c r="E2" s="3"/>
      <c r="F2" s="3"/>
      <c r="G2" s="3"/>
      <c r="H2" s="3"/>
      <c r="I2" s="3"/>
      <c r="J2" s="3"/>
      <c r="K2" s="3"/>
      <c r="L2" s="3"/>
      <c r="M2" s="3"/>
    </row>
    <row r="3">
      <c r="A3" s="3" t="s">
        <v>14</v>
      </c>
      <c r="B3" s="18">
        <f>'Sales and Costs-Cons'!B41</f>
        <v>5274865</v>
      </c>
      <c r="C3" s="18">
        <f>'Sales and Costs-Cons'!C41</f>
        <v>5394068.129</v>
      </c>
      <c r="D3" s="18">
        <f>'Sales and Costs-Cons'!D41</f>
        <v>5516202.718</v>
      </c>
      <c r="E3" s="18">
        <f>'Sales and Costs-Cons'!E41</f>
        <v>5641345.939</v>
      </c>
      <c r="F3" s="18">
        <f>'Sales and Costs-Cons'!F41</f>
        <v>5769577.098</v>
      </c>
      <c r="G3" s="18">
        <f>'Sales and Costs-Cons'!G41</f>
        <v>5900977.693</v>
      </c>
      <c r="H3" s="18">
        <f>'Sales and Costs-Cons'!H41</f>
        <v>6035631.483</v>
      </c>
      <c r="I3" s="18">
        <f>'Sales and Costs-Cons'!I41</f>
        <v>6173624.548</v>
      </c>
      <c r="J3" s="18">
        <f>'Sales and Costs-Cons'!J41</f>
        <v>6315045.355</v>
      </c>
      <c r="K3" s="18">
        <f>'Sales and Costs-Cons'!K41</f>
        <v>6459984.829</v>
      </c>
      <c r="L3" s="18">
        <f>'Sales and Costs-Cons'!L41</f>
        <v>6608536.423</v>
      </c>
      <c r="M3" s="18">
        <f>'Sales and Costs-Cons'!M41</f>
        <v>6760796.19</v>
      </c>
    </row>
    <row r="4">
      <c r="A4" s="3" t="s">
        <v>15</v>
      </c>
      <c r="B4" s="18">
        <f>'Sales and Costs-Cons'!B50</f>
        <v>2241360</v>
      </c>
      <c r="C4" s="18">
        <f>'Sales and Costs-Cons'!C50</f>
        <v>2288383.563</v>
      </c>
      <c r="D4" s="18">
        <f>'Sales and Costs-Cons'!D50</f>
        <v>2336429.615</v>
      </c>
      <c r="E4" s="18">
        <f>'Sales and Costs-Cons'!E50</f>
        <v>2385521.07</v>
      </c>
      <c r="F4" s="18">
        <f>'Sales and Costs-Cons'!F50</f>
        <v>2435681.368</v>
      </c>
      <c r="G4" s="18">
        <f>'Sales and Costs-Cons'!G50</f>
        <v>2486934.487</v>
      </c>
      <c r="H4" s="18">
        <f>'Sales and Costs-Cons'!H50</f>
        <v>2539304.956</v>
      </c>
      <c r="I4" s="18">
        <f>'Sales and Costs-Cons'!I50</f>
        <v>2592817.87</v>
      </c>
      <c r="J4" s="18">
        <f>'Sales and Costs-Cons'!J50</f>
        <v>2647498.899</v>
      </c>
      <c r="K4" s="18">
        <f>'Sales and Costs-Cons'!K50</f>
        <v>2703374.305</v>
      </c>
      <c r="L4" s="18">
        <f>'Sales and Costs-Cons'!L50</f>
        <v>2760470.955</v>
      </c>
      <c r="M4" s="18">
        <f>'Sales and Costs-Cons'!M50</f>
        <v>2818816.335</v>
      </c>
    </row>
    <row r="5">
      <c r="A5" s="3" t="s">
        <v>16</v>
      </c>
      <c r="B5" s="18">
        <f>'Sales and Costs-Cons'!B59</f>
        <v>1579200</v>
      </c>
      <c r="C5" s="18">
        <f>'Sales and Costs-Cons'!C59</f>
        <v>1616529.6</v>
      </c>
      <c r="D5" s="18">
        <f>'Sales and Costs-Cons'!D59</f>
        <v>1654750.115</v>
      </c>
      <c r="E5" s="18">
        <f>'Sales and Costs-Cons'!E59</f>
        <v>1693882.989</v>
      </c>
      <c r="F5" s="18">
        <f>'Sales and Costs-Cons'!F59</f>
        <v>1733950.186</v>
      </c>
      <c r="G5" s="18">
        <f>'Sales and Costs-Cons'!G59</f>
        <v>1774974.205</v>
      </c>
      <c r="H5" s="18">
        <f>'Sales and Costs-Cons'!H59</f>
        <v>1816978.087</v>
      </c>
      <c r="I5" s="18">
        <f>'Sales and Costs-Cons'!I59</f>
        <v>1859985.435</v>
      </c>
      <c r="J5" s="18">
        <f>'Sales and Costs-Cons'!J59</f>
        <v>1904020.422</v>
      </c>
      <c r="K5" s="18">
        <f>'Sales and Costs-Cons'!K59</f>
        <v>1949107.811</v>
      </c>
      <c r="L5" s="18">
        <f>'Sales and Costs-Cons'!L59</f>
        <v>1995272.963</v>
      </c>
      <c r="M5" s="18">
        <f>'Sales and Costs-Cons'!M59</f>
        <v>2042541.857</v>
      </c>
    </row>
    <row r="6">
      <c r="A6" s="22" t="s">
        <v>62</v>
      </c>
      <c r="B6" s="18">
        <f t="shared" ref="B6:M6" si="1">SUM(B3:B5)</f>
        <v>9095425</v>
      </c>
      <c r="C6" s="18">
        <f t="shared" si="1"/>
        <v>9298981.292</v>
      </c>
      <c r="D6" s="18">
        <f t="shared" si="1"/>
        <v>9507382.448</v>
      </c>
      <c r="E6" s="18">
        <f t="shared" si="1"/>
        <v>9720749.998</v>
      </c>
      <c r="F6" s="18">
        <f t="shared" si="1"/>
        <v>9939208.652</v>
      </c>
      <c r="G6" s="18">
        <f t="shared" si="1"/>
        <v>10162886.38</v>
      </c>
      <c r="H6" s="18">
        <f t="shared" si="1"/>
        <v>10391914.53</v>
      </c>
      <c r="I6" s="18">
        <f t="shared" si="1"/>
        <v>10626427.85</v>
      </c>
      <c r="J6" s="18">
        <f t="shared" si="1"/>
        <v>10866564.68</v>
      </c>
      <c r="K6" s="18">
        <f t="shared" si="1"/>
        <v>11112466.95</v>
      </c>
      <c r="L6" s="18">
        <f t="shared" si="1"/>
        <v>11364280.34</v>
      </c>
      <c r="M6" s="18">
        <f t="shared" si="1"/>
        <v>11622154.38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c r="B1" s="3" t="s">
        <v>36</v>
      </c>
      <c r="C1" s="3" t="s">
        <v>37</v>
      </c>
      <c r="D1" s="3" t="s">
        <v>38</v>
      </c>
      <c r="E1" s="3" t="s">
        <v>39</v>
      </c>
      <c r="F1" s="3" t="s">
        <v>40</v>
      </c>
      <c r="G1" s="3" t="s">
        <v>41</v>
      </c>
      <c r="H1" s="3" t="s">
        <v>42</v>
      </c>
      <c r="I1" s="3" t="s">
        <v>43</v>
      </c>
      <c r="J1" s="3" t="s">
        <v>44</v>
      </c>
      <c r="K1" s="3" t="s">
        <v>45</v>
      </c>
      <c r="L1" s="3" t="s">
        <v>46</v>
      </c>
      <c r="M1" s="3" t="s">
        <v>47</v>
      </c>
    </row>
    <row r="2">
      <c r="A2" s="22" t="s">
        <v>63</v>
      </c>
      <c r="B2" s="3"/>
      <c r="C2" s="3"/>
      <c r="D2" s="3"/>
      <c r="E2" s="3"/>
      <c r="F2" s="3"/>
      <c r="G2" s="3"/>
      <c r="H2" s="3"/>
      <c r="I2" s="3"/>
      <c r="J2" s="3"/>
      <c r="K2" s="3"/>
      <c r="L2" s="3"/>
      <c r="M2" s="3"/>
    </row>
    <row r="3">
      <c r="A3" s="3" t="s">
        <v>64</v>
      </c>
      <c r="B3" s="18">
        <f>'Sales and Costs-Cons'!B6</f>
        <v>10650000</v>
      </c>
      <c r="C3" s="18">
        <f>'Sales and Costs-Cons'!C6</f>
        <v>10888354.75</v>
      </c>
      <c r="D3" s="18">
        <f>'Sales and Costs-Cons'!D6</f>
        <v>11132381.15</v>
      </c>
      <c r="E3" s="18">
        <f>'Sales and Costs-Cons'!E6</f>
        <v>11382221.41</v>
      </c>
      <c r="F3" s="18">
        <f>'Sales and Costs-Cons'!F6</f>
        <v>11638021.43</v>
      </c>
      <c r="G3" s="18">
        <f>'Sales and Costs-Cons'!G6</f>
        <v>11899930.97</v>
      </c>
      <c r="H3" s="18">
        <f>'Sales and Costs-Cons'!H6</f>
        <v>12168103.67</v>
      </c>
      <c r="I3" s="18">
        <f>'Sales and Costs-Cons'!I6</f>
        <v>12442697.24</v>
      </c>
      <c r="J3" s="18">
        <f>'Sales and Costs-Cons'!J6</f>
        <v>12723873.48</v>
      </c>
      <c r="K3" s="18">
        <f>'Sales and Costs-Cons'!K6</f>
        <v>13011798.49</v>
      </c>
      <c r="L3" s="18">
        <f>'Sales and Costs-Cons'!L6</f>
        <v>13306642.7</v>
      </c>
      <c r="M3" s="18">
        <f>'Sales and Costs-Cons'!M6</f>
        <v>13608581.03</v>
      </c>
    </row>
    <row r="4">
      <c r="A4" s="3"/>
      <c r="B4" s="3"/>
      <c r="C4" s="3"/>
      <c r="D4" s="3"/>
      <c r="E4" s="3"/>
      <c r="F4" s="3"/>
      <c r="G4" s="3"/>
      <c r="H4" s="3"/>
      <c r="I4" s="3"/>
      <c r="J4" s="3"/>
      <c r="K4" s="3"/>
      <c r="L4" s="3"/>
      <c r="M4" s="3"/>
    </row>
    <row r="5">
      <c r="A5" s="22" t="s">
        <v>65</v>
      </c>
      <c r="B5" s="3"/>
      <c r="C5" s="3"/>
      <c r="D5" s="3"/>
      <c r="E5" s="3"/>
      <c r="F5" s="3"/>
      <c r="G5" s="3"/>
      <c r="H5" s="3"/>
      <c r="I5" s="3"/>
      <c r="J5" s="3"/>
      <c r="K5" s="3"/>
      <c r="L5" s="3"/>
      <c r="M5" s="3"/>
    </row>
    <row r="6">
      <c r="A6" s="3" t="s">
        <v>66</v>
      </c>
      <c r="B6" s="18">
        <f>Purchases!B6</f>
        <v>9095425</v>
      </c>
      <c r="C6" s="18">
        <f>Purchases!C6</f>
        <v>9298981.292</v>
      </c>
      <c r="D6" s="18">
        <f>Purchases!D6</f>
        <v>9507382.448</v>
      </c>
      <c r="E6" s="18">
        <f>Purchases!E6</f>
        <v>9720749.998</v>
      </c>
      <c r="F6" s="18">
        <f>Purchases!F6</f>
        <v>9939208.652</v>
      </c>
      <c r="G6" s="18">
        <f>Purchases!G6</f>
        <v>10162886.38</v>
      </c>
      <c r="H6" s="18">
        <f>Purchases!H6</f>
        <v>10391914.53</v>
      </c>
      <c r="I6" s="18">
        <f>Purchases!I6</f>
        <v>10626427.85</v>
      </c>
      <c r="J6" s="18">
        <f>Purchases!J6</f>
        <v>10866564.68</v>
      </c>
      <c r="K6" s="18">
        <f>Purchases!K6</f>
        <v>11112466.95</v>
      </c>
      <c r="L6" s="18">
        <f>Purchases!L6</f>
        <v>11364280.34</v>
      </c>
      <c r="M6" s="18">
        <f>Purchases!M6</f>
        <v>11622154.38</v>
      </c>
    </row>
    <row r="7">
      <c r="A7" s="3" t="s">
        <v>67</v>
      </c>
      <c r="B7" s="18">
        <f>'Sales and Costs-Cons'!B64+'Sales and Costs-Cons'!B65+'Sales and Costs-Cons'!B66</f>
        <v>1195000</v>
      </c>
      <c r="C7" s="18">
        <f>'Sales and Costs-Cons'!C64+'Sales and Costs-Cons'!C65+'Sales and Costs-Cons'!C66</f>
        <v>1195000</v>
      </c>
      <c r="D7" s="18">
        <f>'Sales and Costs-Cons'!D64+'Sales and Costs-Cons'!D65+'Sales and Costs-Cons'!D66</f>
        <v>1195000</v>
      </c>
      <c r="E7" s="18">
        <f>'Sales and Costs-Cons'!E64+'Sales and Costs-Cons'!E65+'Sales and Costs-Cons'!E66</f>
        <v>1195000</v>
      </c>
      <c r="F7" s="18">
        <f>'Sales and Costs-Cons'!F64+'Sales and Costs-Cons'!F65+'Sales and Costs-Cons'!F66</f>
        <v>1195000</v>
      </c>
      <c r="G7" s="18">
        <f>'Sales and Costs-Cons'!G64+'Sales and Costs-Cons'!G65+'Sales and Costs-Cons'!G66</f>
        <v>1195000</v>
      </c>
      <c r="H7" s="18">
        <f>'Sales and Costs-Cons'!H64+'Sales and Costs-Cons'!H65+'Sales and Costs-Cons'!H66</f>
        <v>1195000</v>
      </c>
      <c r="I7" s="18">
        <f>'Sales and Costs-Cons'!I64+'Sales and Costs-Cons'!I65+'Sales and Costs-Cons'!I66</f>
        <v>1195000</v>
      </c>
      <c r="J7" s="18">
        <f>'Sales and Costs-Cons'!J64+'Sales and Costs-Cons'!J65+'Sales and Costs-Cons'!J66</f>
        <v>1195000</v>
      </c>
      <c r="K7" s="18">
        <f>'Sales and Costs-Cons'!K64+'Sales and Costs-Cons'!K65+'Sales and Costs-Cons'!K66</f>
        <v>1195000</v>
      </c>
      <c r="L7" s="18">
        <f>'Sales and Costs-Cons'!L64+'Sales and Costs-Cons'!L65+'Sales and Costs-Cons'!L66</f>
        <v>1195000</v>
      </c>
      <c r="M7" s="18">
        <f>'Sales and Costs-Cons'!M64+'Sales and Costs-Cons'!M65+'Sales and Costs-Cons'!M66</f>
        <v>1195000</v>
      </c>
    </row>
    <row r="8">
      <c r="A8" s="22" t="s">
        <v>68</v>
      </c>
      <c r="B8" s="18">
        <f t="shared" ref="B8:M8" si="1">B3-B6-B7</f>
        <v>359575</v>
      </c>
      <c r="C8" s="18">
        <f t="shared" si="1"/>
        <v>394373.4581</v>
      </c>
      <c r="D8" s="18">
        <f t="shared" si="1"/>
        <v>429998.7043</v>
      </c>
      <c r="E8" s="18">
        <f t="shared" si="1"/>
        <v>466471.4092</v>
      </c>
      <c r="F8" s="18">
        <f t="shared" si="1"/>
        <v>503812.782</v>
      </c>
      <c r="G8" s="18">
        <f t="shared" si="1"/>
        <v>542044.5849</v>
      </c>
      <c r="H8" s="18">
        <f t="shared" si="1"/>
        <v>581189.1482</v>
      </c>
      <c r="I8" s="18">
        <f t="shared" si="1"/>
        <v>621269.3853</v>
      </c>
      <c r="J8" s="18">
        <f t="shared" si="1"/>
        <v>662308.8086</v>
      </c>
      <c r="K8" s="18">
        <f t="shared" si="1"/>
        <v>704331.5459</v>
      </c>
      <c r="L8" s="18">
        <f t="shared" si="1"/>
        <v>747362.3562</v>
      </c>
      <c r="M8" s="18">
        <f t="shared" si="1"/>
        <v>791426.6479</v>
      </c>
    </row>
    <row r="9">
      <c r="A9" s="3"/>
      <c r="B9" s="3"/>
      <c r="C9" s="3"/>
      <c r="D9" s="3"/>
      <c r="E9" s="3"/>
      <c r="F9" s="3"/>
      <c r="G9" s="3"/>
      <c r="H9" s="3"/>
      <c r="I9" s="3"/>
      <c r="J9" s="3"/>
      <c r="K9" s="3"/>
      <c r="L9" s="3"/>
      <c r="M9" s="3"/>
    </row>
    <row r="10">
      <c r="A10" s="22" t="s">
        <v>69</v>
      </c>
      <c r="B10" s="3"/>
      <c r="C10" s="3"/>
      <c r="D10" s="3"/>
      <c r="E10" s="3"/>
      <c r="F10" s="3"/>
      <c r="G10" s="3"/>
      <c r="H10" s="3"/>
      <c r="I10" s="3"/>
      <c r="J10" s="3"/>
      <c r="K10" s="3"/>
      <c r="L10" s="3"/>
      <c r="M10" s="3"/>
    </row>
    <row r="11">
      <c r="A11" s="3" t="s">
        <v>70</v>
      </c>
      <c r="B11" s="10">
        <v>0.0</v>
      </c>
      <c r="C11" s="18">
        <f t="shared" ref="C11:M11" si="2">B13</f>
        <v>359575</v>
      </c>
      <c r="D11" s="18">
        <f t="shared" si="2"/>
        <v>753948.4581</v>
      </c>
      <c r="E11" s="18">
        <f t="shared" si="2"/>
        <v>1183947.162</v>
      </c>
      <c r="F11" s="18">
        <f t="shared" si="2"/>
        <v>1650418.572</v>
      </c>
      <c r="G11" s="18">
        <f t="shared" si="2"/>
        <v>2154231.354</v>
      </c>
      <c r="H11" s="18">
        <f t="shared" si="2"/>
        <v>2696275.938</v>
      </c>
      <c r="I11" s="18">
        <f t="shared" si="2"/>
        <v>3277465.087</v>
      </c>
      <c r="J11" s="18">
        <f t="shared" si="2"/>
        <v>3898734.472</v>
      </c>
      <c r="K11" s="18">
        <f t="shared" si="2"/>
        <v>4561043.281</v>
      </c>
      <c r="L11" s="18">
        <f t="shared" si="2"/>
        <v>5265374.826</v>
      </c>
      <c r="M11" s="18">
        <f t="shared" si="2"/>
        <v>6012737.183</v>
      </c>
    </row>
    <row r="12">
      <c r="A12" s="3" t="s">
        <v>68</v>
      </c>
      <c r="B12" s="18">
        <f t="shared" ref="B12:M12" si="3">B8</f>
        <v>359575</v>
      </c>
      <c r="C12" s="18">
        <f t="shared" si="3"/>
        <v>394373.4581</v>
      </c>
      <c r="D12" s="18">
        <f t="shared" si="3"/>
        <v>429998.7043</v>
      </c>
      <c r="E12" s="18">
        <f t="shared" si="3"/>
        <v>466471.4092</v>
      </c>
      <c r="F12" s="18">
        <f t="shared" si="3"/>
        <v>503812.782</v>
      </c>
      <c r="G12" s="18">
        <f t="shared" si="3"/>
        <v>542044.5849</v>
      </c>
      <c r="H12" s="18">
        <f t="shared" si="3"/>
        <v>581189.1482</v>
      </c>
      <c r="I12" s="18">
        <f t="shared" si="3"/>
        <v>621269.3853</v>
      </c>
      <c r="J12" s="18">
        <f t="shared" si="3"/>
        <v>662308.8086</v>
      </c>
      <c r="K12" s="18">
        <f t="shared" si="3"/>
        <v>704331.5459</v>
      </c>
      <c r="L12" s="18">
        <f t="shared" si="3"/>
        <v>747362.3562</v>
      </c>
      <c r="M12" s="18">
        <f t="shared" si="3"/>
        <v>791426.6479</v>
      </c>
    </row>
    <row r="13">
      <c r="A13" s="3" t="s">
        <v>71</v>
      </c>
      <c r="B13" s="18">
        <f t="shared" ref="B13:M13" si="4">B11+B12</f>
        <v>359575</v>
      </c>
      <c r="C13" s="18">
        <f t="shared" si="4"/>
        <v>753948.4581</v>
      </c>
      <c r="D13" s="18">
        <f t="shared" si="4"/>
        <v>1183947.162</v>
      </c>
      <c r="E13" s="18">
        <f t="shared" si="4"/>
        <v>1650418.572</v>
      </c>
      <c r="F13" s="18">
        <f t="shared" si="4"/>
        <v>2154231.354</v>
      </c>
      <c r="G13" s="18">
        <f t="shared" si="4"/>
        <v>2696275.938</v>
      </c>
      <c r="H13" s="18">
        <f t="shared" si="4"/>
        <v>3277465.087</v>
      </c>
      <c r="I13" s="18">
        <f t="shared" si="4"/>
        <v>3898734.472</v>
      </c>
      <c r="J13" s="18">
        <f t="shared" si="4"/>
        <v>4561043.281</v>
      </c>
      <c r="K13" s="18">
        <f t="shared" si="4"/>
        <v>5265374.826</v>
      </c>
      <c r="L13" s="18">
        <f t="shared" si="4"/>
        <v>6012737.183</v>
      </c>
      <c r="M13" s="18">
        <f t="shared" si="4"/>
        <v>6804163.831</v>
      </c>
    </row>
    <row r="14">
      <c r="A14" s="3"/>
      <c r="B14" s="3"/>
      <c r="C14" s="3"/>
      <c r="D14" s="3"/>
      <c r="E14" s="3"/>
      <c r="F14" s="3"/>
      <c r="G14" s="3"/>
      <c r="H14" s="3"/>
      <c r="I14" s="3"/>
      <c r="J14" s="3"/>
      <c r="K14" s="3"/>
      <c r="L14" s="3"/>
      <c r="M14" s="3"/>
    </row>
    <row r="15">
      <c r="A15" s="3"/>
      <c r="B15" s="3"/>
      <c r="C15" s="3"/>
      <c r="D15" s="3"/>
      <c r="E15" s="3"/>
      <c r="F15" s="3"/>
      <c r="G15" s="3"/>
      <c r="H15" s="3"/>
      <c r="I15" s="3"/>
      <c r="J15" s="3"/>
      <c r="K15" s="3"/>
      <c r="L15" s="3"/>
      <c r="M15" s="3"/>
    </row>
    <row r="16">
      <c r="A16" s="3"/>
      <c r="B16" s="3"/>
      <c r="C16" s="3"/>
      <c r="D16" s="3"/>
      <c r="E16" s="3"/>
      <c r="F16" s="3"/>
      <c r="G16" s="3"/>
      <c r="H16" s="3"/>
      <c r="I16" s="3"/>
      <c r="J16" s="3"/>
      <c r="K16" s="3"/>
      <c r="L16" s="3"/>
      <c r="M16" s="3"/>
    </row>
    <row r="17">
      <c r="A17" s="3"/>
      <c r="B17" s="3"/>
      <c r="C17" s="3"/>
      <c r="D17" s="3"/>
      <c r="E17" s="3"/>
      <c r="F17" s="3"/>
      <c r="G17" s="3"/>
      <c r="H17" s="3"/>
      <c r="I17" s="3"/>
      <c r="J17" s="3"/>
      <c r="K17" s="3"/>
      <c r="L17" s="3"/>
      <c r="M17" s="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c r="B1" s="3" t="s">
        <v>36</v>
      </c>
      <c r="C1" s="3" t="s">
        <v>37</v>
      </c>
      <c r="D1" s="3" t="s">
        <v>38</v>
      </c>
      <c r="E1" s="3" t="s">
        <v>39</v>
      </c>
      <c r="F1" s="3" t="s">
        <v>40</v>
      </c>
      <c r="G1" s="3" t="s">
        <v>41</v>
      </c>
      <c r="H1" s="3" t="s">
        <v>42</v>
      </c>
      <c r="I1" s="3" t="s">
        <v>43</v>
      </c>
      <c r="J1" s="3" t="s">
        <v>44</v>
      </c>
      <c r="K1" s="3" t="s">
        <v>45</v>
      </c>
      <c r="L1" s="3" t="s">
        <v>46</v>
      </c>
      <c r="M1" s="3" t="s">
        <v>47</v>
      </c>
    </row>
    <row r="2">
      <c r="A2" s="22" t="s">
        <v>72</v>
      </c>
      <c r="B2" s="3"/>
      <c r="C2" s="3"/>
      <c r="D2" s="3"/>
      <c r="E2" s="3"/>
      <c r="F2" s="3"/>
      <c r="G2" s="3"/>
      <c r="H2" s="3"/>
      <c r="I2" s="3"/>
      <c r="J2" s="3"/>
      <c r="K2" s="3"/>
      <c r="L2" s="3"/>
      <c r="M2" s="3"/>
    </row>
    <row r="3">
      <c r="A3" s="3" t="s">
        <v>69</v>
      </c>
      <c r="B3" s="18">
        <f>'Cash Details'!B13</f>
        <v>359575</v>
      </c>
      <c r="C3" s="18">
        <f>'Cash Details'!C13</f>
        <v>753948.4581</v>
      </c>
      <c r="D3" s="18">
        <f>'Cash Details'!D13</f>
        <v>1183947.162</v>
      </c>
      <c r="E3" s="18">
        <f>'Cash Details'!E13</f>
        <v>1650418.572</v>
      </c>
      <c r="F3" s="18">
        <f>'Cash Details'!F13</f>
        <v>2154231.354</v>
      </c>
      <c r="G3" s="18">
        <f>'Cash Details'!G13</f>
        <v>2696275.938</v>
      </c>
      <c r="H3" s="18">
        <f>'Cash Details'!H13</f>
        <v>3277465.087</v>
      </c>
      <c r="I3" s="18">
        <f>'Cash Details'!I13</f>
        <v>3898734.472</v>
      </c>
      <c r="J3" s="18">
        <f>'Cash Details'!J13</f>
        <v>4561043.281</v>
      </c>
      <c r="K3" s="18">
        <f>'Cash Details'!K13</f>
        <v>5265374.826</v>
      </c>
      <c r="L3" s="18">
        <f>'Cash Details'!L13</f>
        <v>6012737.183</v>
      </c>
      <c r="M3" s="18">
        <f>'Cash Details'!M13</f>
        <v>6804163.831</v>
      </c>
    </row>
    <row r="4">
      <c r="A4" s="3"/>
      <c r="B4" s="3"/>
      <c r="C4" s="3"/>
      <c r="D4" s="3"/>
      <c r="E4" s="3"/>
      <c r="F4" s="3"/>
      <c r="G4" s="3"/>
      <c r="H4" s="3"/>
      <c r="I4" s="3"/>
      <c r="J4" s="3"/>
      <c r="K4" s="3"/>
      <c r="L4" s="3"/>
      <c r="M4" s="3"/>
    </row>
    <row r="5">
      <c r="A5" s="22" t="s">
        <v>73</v>
      </c>
      <c r="B5" s="18">
        <f t="shared" ref="B5:M5" si="1">B3</f>
        <v>359575</v>
      </c>
      <c r="C5" s="18">
        <f t="shared" si="1"/>
        <v>753948.4581</v>
      </c>
      <c r="D5" s="18">
        <f t="shared" si="1"/>
        <v>1183947.162</v>
      </c>
      <c r="E5" s="18">
        <f t="shared" si="1"/>
        <v>1650418.572</v>
      </c>
      <c r="F5" s="18">
        <f t="shared" si="1"/>
        <v>2154231.354</v>
      </c>
      <c r="G5" s="18">
        <f t="shared" si="1"/>
        <v>2696275.938</v>
      </c>
      <c r="H5" s="18">
        <f t="shared" si="1"/>
        <v>3277465.087</v>
      </c>
      <c r="I5" s="18">
        <f t="shared" si="1"/>
        <v>3898734.472</v>
      </c>
      <c r="J5" s="18">
        <f t="shared" si="1"/>
        <v>4561043.281</v>
      </c>
      <c r="K5" s="18">
        <f t="shared" si="1"/>
        <v>5265374.826</v>
      </c>
      <c r="L5" s="18">
        <f t="shared" si="1"/>
        <v>6012737.183</v>
      </c>
      <c r="M5" s="18">
        <f t="shared" si="1"/>
        <v>6804163.831</v>
      </c>
    </row>
    <row r="6">
      <c r="A6" s="3"/>
      <c r="B6" s="3"/>
      <c r="C6" s="3"/>
      <c r="D6" s="3"/>
      <c r="E6" s="3"/>
      <c r="F6" s="3"/>
      <c r="G6" s="3"/>
      <c r="H6" s="3"/>
      <c r="I6" s="3"/>
      <c r="J6" s="3"/>
      <c r="K6" s="3"/>
      <c r="L6" s="3"/>
      <c r="M6" s="3"/>
    </row>
    <row r="7">
      <c r="A7" s="22" t="s">
        <v>74</v>
      </c>
      <c r="B7" s="3"/>
      <c r="C7" s="3"/>
      <c r="D7" s="3"/>
      <c r="E7" s="3"/>
      <c r="F7" s="3"/>
      <c r="G7" s="3"/>
      <c r="H7" s="3"/>
      <c r="I7" s="3"/>
      <c r="J7" s="3"/>
      <c r="K7" s="3"/>
      <c r="L7" s="3"/>
      <c r="M7" s="3"/>
    </row>
    <row r="8">
      <c r="A8" s="3"/>
      <c r="B8" s="3"/>
      <c r="C8" s="3"/>
      <c r="D8" s="3"/>
      <c r="E8" s="3"/>
      <c r="F8" s="3"/>
      <c r="G8" s="3"/>
      <c r="H8" s="3"/>
      <c r="I8" s="3"/>
      <c r="J8" s="3"/>
      <c r="K8" s="3"/>
      <c r="L8" s="3"/>
      <c r="M8" s="3"/>
    </row>
    <row r="9">
      <c r="A9" s="22" t="s">
        <v>75</v>
      </c>
      <c r="B9" s="10">
        <v>0.0</v>
      </c>
      <c r="C9" s="10">
        <v>0.0</v>
      </c>
      <c r="D9" s="10">
        <v>0.0</v>
      </c>
      <c r="E9" s="10">
        <v>0.0</v>
      </c>
      <c r="F9" s="10">
        <v>0.0</v>
      </c>
      <c r="G9" s="10">
        <v>0.0</v>
      </c>
      <c r="H9" s="10">
        <v>0.0</v>
      </c>
      <c r="I9" s="10">
        <v>0.0</v>
      </c>
      <c r="J9" s="10">
        <v>0.0</v>
      </c>
      <c r="K9" s="10">
        <v>0.0</v>
      </c>
      <c r="L9" s="10">
        <v>0.0</v>
      </c>
      <c r="M9" s="10">
        <v>0.0</v>
      </c>
    </row>
    <row r="10">
      <c r="A10" s="3"/>
      <c r="B10" s="3"/>
      <c r="C10" s="3"/>
      <c r="D10" s="3"/>
      <c r="E10" s="3"/>
      <c r="F10" s="3"/>
      <c r="G10" s="3"/>
      <c r="H10" s="3"/>
      <c r="I10" s="3"/>
      <c r="J10" s="3"/>
      <c r="K10" s="3"/>
      <c r="L10" s="3"/>
      <c r="M10" s="3"/>
    </row>
    <row r="11">
      <c r="A11" s="22" t="s">
        <v>76</v>
      </c>
      <c r="B11" s="18">
        <f t="shared" ref="B11:M11" si="2">B5-B9</f>
        <v>359575</v>
      </c>
      <c r="C11" s="18">
        <f t="shared" si="2"/>
        <v>753948.4581</v>
      </c>
      <c r="D11" s="18">
        <f t="shared" si="2"/>
        <v>1183947.162</v>
      </c>
      <c r="E11" s="18">
        <f t="shared" si="2"/>
        <v>1650418.572</v>
      </c>
      <c r="F11" s="18">
        <f t="shared" si="2"/>
        <v>2154231.354</v>
      </c>
      <c r="G11" s="18">
        <f t="shared" si="2"/>
        <v>2696275.938</v>
      </c>
      <c r="H11" s="18">
        <f t="shared" si="2"/>
        <v>3277465.087</v>
      </c>
      <c r="I11" s="18">
        <f t="shared" si="2"/>
        <v>3898734.472</v>
      </c>
      <c r="J11" s="18">
        <f t="shared" si="2"/>
        <v>4561043.281</v>
      </c>
      <c r="K11" s="18">
        <f t="shared" si="2"/>
        <v>5265374.826</v>
      </c>
      <c r="L11" s="18">
        <f t="shared" si="2"/>
        <v>6012737.183</v>
      </c>
      <c r="M11" s="18">
        <f t="shared" si="2"/>
        <v>6804163.831</v>
      </c>
    </row>
    <row r="12">
      <c r="A12" s="3"/>
      <c r="B12" s="3"/>
      <c r="C12" s="3"/>
      <c r="D12" s="3"/>
      <c r="E12" s="3"/>
      <c r="F12" s="3"/>
      <c r="G12" s="3"/>
      <c r="H12" s="3"/>
      <c r="I12" s="3"/>
      <c r="J12" s="3"/>
      <c r="K12" s="3"/>
      <c r="L12" s="3"/>
      <c r="M12" s="3"/>
    </row>
    <row r="13">
      <c r="A13" s="3" t="s">
        <v>77</v>
      </c>
      <c r="B13" s="10">
        <v>0.0</v>
      </c>
      <c r="C13" s="18">
        <f t="shared" ref="C13:M13" si="3">B15</f>
        <v>359575</v>
      </c>
      <c r="D13" s="18">
        <f t="shared" si="3"/>
        <v>753948.4581</v>
      </c>
      <c r="E13" s="18">
        <f t="shared" si="3"/>
        <v>1183947.162</v>
      </c>
      <c r="F13" s="18">
        <f t="shared" si="3"/>
        <v>1650418.572</v>
      </c>
      <c r="G13" s="18">
        <f t="shared" si="3"/>
        <v>2154231.354</v>
      </c>
      <c r="H13" s="18">
        <f t="shared" si="3"/>
        <v>2696275.938</v>
      </c>
      <c r="I13" s="18">
        <f t="shared" si="3"/>
        <v>3277465.087</v>
      </c>
      <c r="J13" s="18">
        <f t="shared" si="3"/>
        <v>3898734.472</v>
      </c>
      <c r="K13" s="18">
        <f t="shared" si="3"/>
        <v>4561043.281</v>
      </c>
      <c r="L13" s="18">
        <f t="shared" si="3"/>
        <v>5265374.826</v>
      </c>
      <c r="M13" s="18">
        <f t="shared" si="3"/>
        <v>6012737.183</v>
      </c>
    </row>
    <row r="14">
      <c r="A14" s="3" t="s">
        <v>78</v>
      </c>
      <c r="B14" s="18">
        <f>'Sales and Costs-Cons'!B70</f>
        <v>359575</v>
      </c>
      <c r="C14" s="18">
        <f>'Sales and Costs-Cons'!C70</f>
        <v>394373.4581</v>
      </c>
      <c r="D14" s="18">
        <f>'Sales and Costs-Cons'!D70</f>
        <v>429998.7043</v>
      </c>
      <c r="E14" s="18">
        <f>'Sales and Costs-Cons'!E70</f>
        <v>466471.4092</v>
      </c>
      <c r="F14" s="18">
        <f>'Sales and Costs-Cons'!F70</f>
        <v>503812.782</v>
      </c>
      <c r="G14" s="18">
        <f>'Sales and Costs-Cons'!G70</f>
        <v>542044.5849</v>
      </c>
      <c r="H14" s="18">
        <f>'Sales and Costs-Cons'!H70</f>
        <v>581189.1482</v>
      </c>
      <c r="I14" s="18">
        <f>'Sales and Costs-Cons'!I70</f>
        <v>621269.3853</v>
      </c>
      <c r="J14" s="18">
        <f>'Sales and Costs-Cons'!J70</f>
        <v>662308.8086</v>
      </c>
      <c r="K14" s="18">
        <f>'Sales and Costs-Cons'!K70</f>
        <v>704331.5459</v>
      </c>
      <c r="L14" s="18">
        <f>'Sales and Costs-Cons'!L70</f>
        <v>747362.3562</v>
      </c>
      <c r="M14" s="18">
        <f>'Sales and Costs-Cons'!M70</f>
        <v>791426.6479</v>
      </c>
    </row>
    <row r="15">
      <c r="A15" s="3" t="s">
        <v>79</v>
      </c>
      <c r="B15" s="18">
        <f t="shared" ref="B15:M15" si="4">B13+B14</f>
        <v>359575</v>
      </c>
      <c r="C15" s="18">
        <f t="shared" si="4"/>
        <v>753948.4581</v>
      </c>
      <c r="D15" s="18">
        <f t="shared" si="4"/>
        <v>1183947.162</v>
      </c>
      <c r="E15" s="18">
        <f t="shared" si="4"/>
        <v>1650418.572</v>
      </c>
      <c r="F15" s="18">
        <f t="shared" si="4"/>
        <v>2154231.354</v>
      </c>
      <c r="G15" s="18">
        <f t="shared" si="4"/>
        <v>2696275.938</v>
      </c>
      <c r="H15" s="18">
        <f t="shared" si="4"/>
        <v>3277465.087</v>
      </c>
      <c r="I15" s="18">
        <f t="shared" si="4"/>
        <v>3898734.472</v>
      </c>
      <c r="J15" s="18">
        <f t="shared" si="4"/>
        <v>4561043.281</v>
      </c>
      <c r="K15" s="18">
        <f t="shared" si="4"/>
        <v>5265374.826</v>
      </c>
      <c r="L15" s="18">
        <f t="shared" si="4"/>
        <v>6012737.183</v>
      </c>
      <c r="M15" s="18">
        <f t="shared" si="4"/>
        <v>6804163.831</v>
      </c>
    </row>
    <row r="16">
      <c r="A16" s="3"/>
      <c r="B16" s="3"/>
      <c r="C16" s="3"/>
      <c r="D16" s="3"/>
      <c r="E16" s="3"/>
      <c r="F16" s="3"/>
      <c r="G16" s="3"/>
      <c r="H16" s="3"/>
      <c r="I16" s="3"/>
      <c r="J16" s="3"/>
      <c r="K16" s="3"/>
      <c r="L16" s="3"/>
      <c r="M16" s="3"/>
    </row>
    <row r="17">
      <c r="A17" s="22" t="s">
        <v>80</v>
      </c>
      <c r="B17" s="18">
        <f t="shared" ref="B17:M17" si="5">B15-B11</f>
        <v>0</v>
      </c>
      <c r="C17" s="18">
        <f t="shared" si="5"/>
        <v>0</v>
      </c>
      <c r="D17" s="18">
        <f t="shared" si="5"/>
        <v>0</v>
      </c>
      <c r="E17" s="18">
        <f t="shared" si="5"/>
        <v>0</v>
      </c>
      <c r="F17" s="18">
        <f t="shared" si="5"/>
        <v>0</v>
      </c>
      <c r="G17" s="18">
        <f t="shared" si="5"/>
        <v>0</v>
      </c>
      <c r="H17" s="18">
        <f t="shared" si="5"/>
        <v>0</v>
      </c>
      <c r="I17" s="18">
        <f t="shared" si="5"/>
        <v>0</v>
      </c>
      <c r="J17" s="18">
        <f t="shared" si="5"/>
        <v>0</v>
      </c>
      <c r="K17" s="18">
        <f t="shared" si="5"/>
        <v>0</v>
      </c>
      <c r="L17" s="18">
        <f t="shared" si="5"/>
        <v>0</v>
      </c>
      <c r="M17" s="18">
        <f t="shared" si="5"/>
        <v>0</v>
      </c>
    </row>
    <row r="18">
      <c r="A18" s="3"/>
      <c r="B18" s="3"/>
      <c r="C18" s="3"/>
      <c r="D18" s="3"/>
      <c r="E18" s="3"/>
      <c r="F18" s="3"/>
      <c r="G18" s="3"/>
      <c r="H18" s="3"/>
      <c r="I18" s="3"/>
      <c r="J18" s="3"/>
      <c r="K18" s="3"/>
      <c r="L18" s="3"/>
      <c r="M18" s="3"/>
    </row>
  </sheetData>
  <drawing r:id="rId1"/>
</worksheet>
</file>