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ATAPOWER" sheetId="1" state="visible" r:id="rId1"/>
    <sheet name="ICICIBANK" sheetId="2" state="visible" r:id="rId2"/>
    <sheet name="ITC" sheetId="3" state="visible" r:id="rId3"/>
    <sheet name="HDFCBANK" sheetId="4" state="visible" r:id="rId4"/>
    <sheet name="SBIN" sheetId="5" state="visible" r:id="rId5"/>
    <sheet name="INDHOTEL" sheetId="6" state="visible" r:id="rId6"/>
    <sheet name="HDFC" sheetId="7" state="visible" r:id="rId7"/>
    <sheet name="TATAMOTORS" sheetId="8" state="visible" r:id="rId8"/>
    <sheet name="IDBI" sheetId="9" state="visible" r:id="rId9"/>
    <sheet name="AMBUJACEM" sheetId="10" state="visible" r:id="rId10"/>
    <sheet name="TATACHEM" sheetId="11" state="visible" r:id="rId11"/>
    <sheet name="LT" sheetId="12" state="visible" r:id="rId12"/>
    <sheet name="HINDALCO" sheetId="13" state="visible" r:id="rId13"/>
    <sheet name="TATASTEEL" sheetId="14" state="visible" r:id="rId14"/>
    <sheet name="COLPAL" sheetId="15" state="visible" r:id="rId15"/>
    <sheet name="RELINFRA" sheetId="16" state="visible" r:id="rId16"/>
    <sheet name="HINDUNILVR" sheetId="17" state="visible" r:id="rId17"/>
    <sheet name="ACC" sheetId="18" state="visible" r:id="rId18"/>
    <sheet name="ABB" sheetId="19" state="visible" r:id="rId19"/>
    <sheet name="ASIANPAINT" sheetId="20" state="visible" r:id="rId20"/>
    <sheet name="GLAXO" sheetId="21" state="visible" r:id="rId21"/>
    <sheet name="M&amp;M" sheetId="22" state="visible" r:id="rId22"/>
    <sheet name="BHEL" sheetId="23" state="visible" r:id="rId23"/>
    <sheet name="HINDPETRO" sheetId="24" state="visible" r:id="rId24"/>
    <sheet name="MTNL" sheetId="25" state="visible" r:id="rId25"/>
    <sheet name="BANKINDIA" sheetId="26" state="visible" r:id="rId26"/>
    <sheet name="CIPLA" sheetId="27" state="visible" r:id="rId27"/>
    <sheet name="HEROMOTOCO" sheetId="28" state="visible" r:id="rId28"/>
    <sheet name="INFY" sheetId="29" state="visible" r:id="rId29"/>
    <sheet name="BRITANNIA" sheetId="30" state="visible" r:id="rId30"/>
    <sheet name="DRREDDY" sheetId="31" state="visible" r:id="rId31"/>
    <sheet name="DABUR" sheetId="32" state="visible" r:id="rId32"/>
    <sheet name="HCL-INSYS" sheetId="33" state="visible" r:id="rId33"/>
    <sheet name="ZEEL" sheetId="34" state="visible" r:id="rId34"/>
    <sheet name="NIITLTD" sheetId="35" state="visible" r:id="rId35"/>
    <sheet name="BPCL" sheetId="36" state="visible" r:id="rId36"/>
    <sheet name="HCLTECH" sheetId="37" state="visible" r:id="rId37"/>
    <sheet name="SCI" sheetId="38" state="visible" r:id="rId38"/>
    <sheet name="SUNPHARMA" sheetId="39" state="visible" r:id="rId39"/>
    <sheet name="WIPRO" sheetId="40" state="visible" r:id="rId40"/>
    <sheet name="BAJAJ-AUTO" sheetId="41" state="visible" r:id="rId41"/>
    <sheet name="GRASIM" sheetId="42" state="visible" r:id="rId42"/>
    <sheet name="RELIANCE" sheetId="43" state="visible" r:id="rId43"/>
    <sheet name="TATACONSUM" sheetId="44" state="visible" r:id="rId44"/>
    <sheet name="GAIL" sheetId="45" state="visible" r:id="rId45"/>
    <sheet name="NATIONALUM" sheetId="46" state="visible" r:id="rId46"/>
    <sheet name="SAIL" sheetId="47" state="visible" r:id="rId47"/>
    <sheet name="MARUTI" sheetId="48" state="visible" r:id="rId48"/>
    <sheet name="ONGC" sheetId="49" state="visible" r:id="rId49"/>
    <sheet name="PNB" sheetId="50" state="visible" r:id="rId50"/>
    <sheet name="TCS" sheetId="51" state="visible" r:id="rId51"/>
    <sheet name="JETAIRWAYS" sheetId="52" state="visible" r:id="rId52"/>
    <sheet name="SIEMENS" sheetId="53" state="visible" r:id="rId53"/>
    <sheet name="SUZLON" sheetId="54" state="visible" r:id="rId54"/>
    <sheet name="RCOM" sheetId="55" state="visible" r:id="rId55"/>
    <sheet name="NTPC" sheetId="56" state="visible" r:id="rId56"/>
    <sheet name="UNITECH" sheetId="57" state="visible" r:id="rId57"/>
    <sheet name="IDEA" sheetId="58" state="visible" r:id="rId58"/>
    <sheet name="DLF" sheetId="59" state="visible" r:id="rId59"/>
    <sheet name="POWERGRID" sheetId="60" state="visible" r:id="rId60"/>
    <sheet name="RPOWER" sheetId="61" state="visible" r:id="rId61"/>
    <sheet name="AXISBANK" sheetId="62" state="visible" r:id="rId62"/>
    <sheet name="IDFC" sheetId="63" state="visible" r:id="rId63"/>
    <sheet name="JPASSOCIAT" sheetId="64" state="visible" r:id="rId64"/>
    <sheet name="JINDALSTEL" sheetId="65" state="visible" r:id="rId65"/>
    <sheet name="RELCAPITAL" sheetId="66" state="visible" r:id="rId66"/>
    <sheet name="KOTAKBANK" sheetId="67" state="visible" r:id="rId67"/>
    <sheet name="VEDL" sheetId="68" state="visible" r:id="rId68"/>
    <sheet name="COALINDIA" sheetId="69" state="visible" r:id="rId69"/>
    <sheet name="BANKBARODA" sheetId="70" state="visible" r:id="rId70"/>
    <sheet name="LUPIN" sheetId="71" state="visible" r:id="rId71"/>
    <sheet name="ULTRACEMCO" sheetId="72" state="visible" r:id="rId72"/>
    <sheet name="INDUSINDBK" sheetId="73" state="visible" r:id="rId73"/>
    <sheet name="NMDC" sheetId="74" state="visible" r:id="rId74"/>
    <sheet name="TECHM" sheetId="75" state="visible" r:id="rId75"/>
    <sheet name="ADANIPORTS" sheetId="76" state="visible" r:id="rId76"/>
    <sheet name="BOSCHLTD" sheetId="77" state="visible" r:id="rId77"/>
    <sheet name="YESBANK" sheetId="78" state="visible" r:id="rId78"/>
    <sheet name="AUROPHARMA" sheetId="79" state="visible" r:id="rId79"/>
    <sheet name="EICHERMOT" sheetId="80" state="visible" r:id="rId80"/>
    <sheet name="TATAMTRDVR" sheetId="81" state="visible" r:id="rId81"/>
    <sheet name="BAJFINANCE" sheetId="82" state="visible" r:id="rId82"/>
    <sheet name="IBULHSGFIN" sheetId="83" state="visible" r:id="rId83"/>
    <sheet name="IOC" sheetId="84" state="visible" r:id="rId84"/>
    <sheet name="UPL" sheetId="85" state="visible" r:id="rId85"/>
    <sheet name="BAJAJFINSV" sheetId="86" state="visible" r:id="rId86"/>
    <sheet name="JSWSTEEL" sheetId="87" state="visible" r:id="rId87"/>
    <sheet name="TITAN" sheetId="88" state="visible" r:id="rId88"/>
    <sheet name="NESTLEIND" sheetId="89" state="visible" r:id="rId89"/>
    <sheet name="SHREECEM" sheetId="90" state="visible" r:id="rId9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/xl/worksheets/sheet62.xml" Type="http://schemas.openxmlformats.org/officeDocument/2006/relationships/worksheet" /><Relationship Id="rId63" Target="/xl/worksheets/sheet63.xml" Type="http://schemas.openxmlformats.org/officeDocument/2006/relationships/worksheet" /><Relationship Id="rId64" Target="/xl/worksheets/sheet64.xml" Type="http://schemas.openxmlformats.org/officeDocument/2006/relationships/worksheet" /><Relationship Id="rId65" Target="/xl/worksheets/sheet65.xml" Type="http://schemas.openxmlformats.org/officeDocument/2006/relationships/worksheet" /><Relationship Id="rId66" Target="/xl/worksheets/sheet66.xml" Type="http://schemas.openxmlformats.org/officeDocument/2006/relationships/worksheet" /><Relationship Id="rId67" Target="/xl/worksheets/sheet67.xml" Type="http://schemas.openxmlformats.org/officeDocument/2006/relationships/worksheet" /><Relationship Id="rId68" Target="/xl/worksheets/sheet68.xml" Type="http://schemas.openxmlformats.org/officeDocument/2006/relationships/worksheet" /><Relationship Id="rId69" Target="/xl/worksheets/sheet69.xml" Type="http://schemas.openxmlformats.org/officeDocument/2006/relationships/worksheet" /><Relationship Id="rId70" Target="/xl/worksheets/sheet70.xml" Type="http://schemas.openxmlformats.org/officeDocument/2006/relationships/worksheet" /><Relationship Id="rId71" Target="/xl/worksheets/sheet71.xml" Type="http://schemas.openxmlformats.org/officeDocument/2006/relationships/worksheet" /><Relationship Id="rId72" Target="/xl/worksheets/sheet72.xml" Type="http://schemas.openxmlformats.org/officeDocument/2006/relationships/worksheet" /><Relationship Id="rId73" Target="/xl/worksheets/sheet73.xml" Type="http://schemas.openxmlformats.org/officeDocument/2006/relationships/worksheet" /><Relationship Id="rId74" Target="/xl/worksheets/sheet74.xml" Type="http://schemas.openxmlformats.org/officeDocument/2006/relationships/worksheet" /><Relationship Id="rId75" Target="/xl/worksheets/sheet75.xml" Type="http://schemas.openxmlformats.org/officeDocument/2006/relationships/worksheet" /><Relationship Id="rId76" Target="/xl/worksheets/sheet76.xml" Type="http://schemas.openxmlformats.org/officeDocument/2006/relationships/worksheet" /><Relationship Id="rId77" Target="/xl/worksheets/sheet77.xml" Type="http://schemas.openxmlformats.org/officeDocument/2006/relationships/worksheet" /><Relationship Id="rId78" Target="/xl/worksheets/sheet78.xml" Type="http://schemas.openxmlformats.org/officeDocument/2006/relationships/worksheet" /><Relationship Id="rId79" Target="/xl/worksheets/sheet79.xml" Type="http://schemas.openxmlformats.org/officeDocument/2006/relationships/worksheet" /><Relationship Id="rId80" Target="/xl/worksheets/sheet80.xml" Type="http://schemas.openxmlformats.org/officeDocument/2006/relationships/worksheet" /><Relationship Id="rId81" Target="/xl/worksheets/sheet81.xml" Type="http://schemas.openxmlformats.org/officeDocument/2006/relationships/worksheet" /><Relationship Id="rId82" Target="/xl/worksheets/sheet82.xml" Type="http://schemas.openxmlformats.org/officeDocument/2006/relationships/worksheet" /><Relationship Id="rId83" Target="/xl/worksheets/sheet83.xml" Type="http://schemas.openxmlformats.org/officeDocument/2006/relationships/worksheet" /><Relationship Id="rId84" Target="/xl/worksheets/sheet84.xml" Type="http://schemas.openxmlformats.org/officeDocument/2006/relationships/worksheet" /><Relationship Id="rId85" Target="/xl/worksheets/sheet85.xml" Type="http://schemas.openxmlformats.org/officeDocument/2006/relationships/worksheet" /><Relationship Id="rId86" Target="/xl/worksheets/sheet86.xml" Type="http://schemas.openxmlformats.org/officeDocument/2006/relationships/worksheet" /><Relationship Id="rId87" Target="/xl/worksheets/sheet87.xml" Type="http://schemas.openxmlformats.org/officeDocument/2006/relationships/worksheet" /><Relationship Id="rId88" Target="/xl/worksheets/sheet88.xml" Type="http://schemas.openxmlformats.org/officeDocument/2006/relationships/worksheet" /><Relationship Id="rId89" Target="/xl/worksheets/sheet89.xml" Type="http://schemas.openxmlformats.org/officeDocument/2006/relationships/worksheet" /><Relationship Id="rId90" Target="/xl/worksheets/sheet90.xml" Type="http://schemas.openxmlformats.org/officeDocument/2006/relationships/worksheet" /><Relationship Id="rId91" Target="styles.xml" Type="http://schemas.openxmlformats.org/officeDocument/2006/relationships/styles" /><Relationship Id="rId9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GOOGLEFINANCE("NSE:TATAPOWER",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276">
      <c r="B276">
        <f>GOOGLEFINANCE("NSE:TATAPOWER", "high",DATE(2000,1,1),DATE(2001,1,1),"daily")</f>
        <v/>
      </c>
    </row>
    <row r="551">
      <c r="B551">
        <f>GOOGLEFINANCE("NSE:TATAPOWER", "high",DATE(2002,1,1),DATE(2003,1,1),"daily")</f>
        <v/>
      </c>
    </row>
    <row r="826">
      <c r="B826">
        <f>GOOGLEFINANCE("NSE:TATAPOWER", "high",DATE(2003,1,1),DATE(2004,1,1),"daily")</f>
        <v/>
      </c>
    </row>
    <row r="1101">
      <c r="B1101">
        <f>GOOGLEFINANCE("NSE:TATAPOWER", "high",DATE(2004,1,1),DATE(2005,1,1),"daily")</f>
        <v/>
      </c>
    </row>
    <row r="1376">
      <c r="B1376">
        <f>GOOGLEFINANCE("NSE:TATAPOWER", "high",DATE(2005,1,1),DATE(2006,1,1),"daily")</f>
        <v/>
      </c>
    </row>
    <row r="1651">
      <c r="B1651">
        <f>GOOGLEFINANCE("NSE:TATAPOWER", "high",DATE(2006,1,1),DATE(2007,1,1),"daily")</f>
        <v/>
      </c>
    </row>
    <row r="1926">
      <c r="B1926">
        <f>GOOGLEFINANCE("NSE:TATAPOWER", "high",DATE(2007,1,1),DATE(2008,1,1),"daily")</f>
        <v/>
      </c>
    </row>
    <row r="2201">
      <c r="B2201">
        <f>GOOGLEFINANCE("NSE:TATAPOWER", "high",DATE(2008,1,1),DATE(2009,1,1),"daily")</f>
        <v/>
      </c>
    </row>
    <row r="2476">
      <c r="B2476">
        <f>GOOGLEFINANCE("NSE:TATAPOWER", "high",DATE(2009,1,1),DATE(2010,1,1),"daily")</f>
        <v/>
      </c>
    </row>
    <row r="2751">
      <c r="B2751">
        <f>GOOGLEFINANCE("NSE:TATAPOWER", "high",DATE(2010,1,1),DATE(2011,1,1),"daily")</f>
        <v/>
      </c>
    </row>
    <row r="3026">
      <c r="B3026">
        <f>GOOGLEFINANCE("NSE:TATAPOWER", "high",DATE(2011,1,1),DATE(2012,1,1),"daily")</f>
        <v/>
      </c>
    </row>
    <row r="3301">
      <c r="B3301">
        <f>GOOGLEFINANCE("NSE:TATAPOWER", "high",DATE(2012,1,1),DATE(2013,1,1),"daily")</f>
        <v/>
      </c>
    </row>
    <row r="3576">
      <c r="B3576">
        <f>GOOGLEFINANCE("NSE:TATAPOWER", "high",DATE(2013,1,1),DATE(2014,1,1),"daily")</f>
        <v/>
      </c>
    </row>
    <row r="3851">
      <c r="B3851">
        <f>GOOGLEFINANCE("NSE:TATAPOWER", "high",DATE(2014,1,1),DATE(2015,1,1),"daily")</f>
        <v/>
      </c>
    </row>
    <row r="4126">
      <c r="B4126">
        <f>GOOGLEFINANCE("NSE:TATAPOWER", "high",DATE(2015,1,1),DATE(2016,1,1),"daily")</f>
        <v/>
      </c>
    </row>
    <row r="4401">
      <c r="B4401">
        <f>GOOGLEFINANCE("NSE:TATAPOWER", "high",DATE(2016,1,1),DATE(2017,1,1),"daily")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6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GOOGLEFINANCE("NSE:AMBUJACEM",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76">
      <c r="B276">
        <f>GOOGLEFINANCE("NSE:AMBUJACEM", "high",DATE(2000,1,1),DATE(2001,1,1),"daily")</f>
        <v/>
      </c>
    </row>
    <row r="551">
      <c r="B551">
        <f>GOOGLEFINANCE("NSE:AMBUJACEM", "high",DATE(2002,1,1),DATE(2003,1,1),"daily")</f>
        <v/>
      </c>
    </row>
    <row r="826">
      <c r="B826">
        <f>GOOGLEFINANCE("NSE:AMBUJACEM", "high",DATE(2003,1,1),DATE(2004,1,1),"daily")</f>
        <v/>
      </c>
    </row>
    <row r="1101">
      <c r="B1101">
        <f>GOOGLEFINANCE("NSE:AMBUJACEM", "high",DATE(2004,1,1),DATE(2005,1,1),"daily")</f>
        <v/>
      </c>
    </row>
    <row r="1376">
      <c r="B1376">
        <f>GOOGLEFINANCE("NSE:AMBUJACEM", "high",DATE(2005,1,1),DATE(2006,1,1),"daily")</f>
        <v/>
      </c>
    </row>
    <row r="1651">
      <c r="B1651">
        <f>GOOGLEFINANCE("NSE:AMBUJACEM", "high",DATE(2006,1,1),DATE(2007,1,1),"daily")</f>
        <v/>
      </c>
    </row>
    <row r="1926">
      <c r="B1926">
        <f>GOOGLEFINANCE("NSE:AMBUJACEM", "high",DATE(2007,1,1),DATE(2008,1,1),"daily")</f>
        <v/>
      </c>
    </row>
    <row r="2201">
      <c r="B2201">
        <f>GOOGLEFINANCE("NSE:AMBUJACEM", "high",DATE(2008,1,1),DATE(2009,1,1),"daily")</f>
        <v/>
      </c>
    </row>
    <row r="2476">
      <c r="B2476">
        <f>GOOGLEFINANCE("NSE:AMBUJACEM", "high",DATE(2009,1,1),DATE(2010,1,1),"daily")</f>
        <v/>
      </c>
    </row>
    <row r="2751">
      <c r="B2751">
        <f>GOOGLEFINANCE("NSE:AMBUJACEM", "high",DATE(2010,1,1),DATE(2011,1,1),"daily")</f>
        <v/>
      </c>
    </row>
    <row r="3026">
      <c r="B3026">
        <f>GOOGLEFINANCE("NSE:AMBUJACEM", "high",DATE(2011,1,1),DATE(2012,1,1),"daily")</f>
        <v/>
      </c>
    </row>
    <row r="3301">
      <c r="B3301">
        <f>GOOGLEFINANCE("NSE:AMBUJACEM", "high",DATE(2012,1,1),DATE(2013,1,1),"daily")</f>
        <v/>
      </c>
    </row>
    <row r="3576">
      <c r="B3576">
        <f>GOOGLEFINANCE("NSE:AMBUJACEM", "high",DATE(2013,1,1),DATE(2014,1,1),"daily")</f>
        <v/>
      </c>
    </row>
    <row r="3851">
      <c r="B3851">
        <f>GOOGLEFINANCE("NSE:AMBUJACEM", "high",DATE(2014,1,1),DATE(2015,1,1),"daily")</f>
        <v/>
      </c>
    </row>
    <row r="4126">
      <c r="B4126">
        <f>GOOGLEFINANCE("NSE:AMBUJACEM", "high",DATE(2015,1,1),DATE(2016,1,1),"daily")</f>
        <v/>
      </c>
    </row>
    <row r="4401">
      <c r="B4401">
        <f>GOOGLEFINANCE("NSE:AMBUJACEM", "high",DATE(2016,1,1),DATE(2017,1,1),"daily")</f>
        <v/>
      </c>
    </row>
    <row r="4676">
      <c r="B4676">
        <f>GOOGLEFINANCE("NSE:AMBUJACEM", "high",DATE(2017,1,1),DATE(2018,1,1),"daily")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GOOGLEFINANCE("NSE:TATACHEM",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276">
      <c r="B276">
        <f>GOOGLEFINANCE("NSE:TATACHEM", "high",DATE(2000,1,1),DATE(2001,1,1),"daily")</f>
        <v/>
      </c>
    </row>
    <row r="551">
      <c r="B551">
        <f>GOOGLEFINANCE("NSE:TATACHEM", "high",DATE(2002,1,1),DATE(2003,1,1),"daily")</f>
        <v/>
      </c>
    </row>
    <row r="826">
      <c r="B826">
        <f>GOOGLEFINANCE("NSE:TATACHEM", "high",DATE(2003,1,1),DATE(2004,1,1),"daily")</f>
        <v/>
      </c>
    </row>
    <row r="1101">
      <c r="B1101">
        <f>GOOGLEFINANCE("NSE:TATACHEM", "high",DATE(2004,1,1),DATE(2005,1,1),"daily")</f>
        <v/>
      </c>
    </row>
    <row r="1376">
      <c r="B1376">
        <f>GOOGLEFINANCE("NSE:TATACHEM", "high",DATE(2005,1,1),DATE(2006,1,1),"daily")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GOOGLEFINANCE("NSE:LT",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GOOGLEFINANCE("NSE:LT", "high",DATE(2000,1,1),DATE(2001,1,1),"daily")</f>
        <v/>
      </c>
    </row>
    <row r="551">
      <c r="B551">
        <f>GOOGLEFINANCE("NSE:LT", "high",DATE(2002,1,1),DATE(2003,1,1),"daily")</f>
        <v/>
      </c>
    </row>
    <row r="826">
      <c r="B826">
        <f>GOOGLEFINANCE("NSE:LT", "high",DATE(2003,1,1),DATE(2004,1,1),"daily")</f>
        <v/>
      </c>
    </row>
    <row r="1101">
      <c r="B1101">
        <f>GOOGLEFINANCE("NSE:LT", "high",DATE(2004,1,1),DATE(2005,1,1),"daily")</f>
        <v/>
      </c>
    </row>
    <row r="1376">
      <c r="B1376">
        <f>GOOGLEFINANCE("NSE:LT", "high",DATE(2005,1,1),DATE(2006,1,1),"daily")</f>
        <v/>
      </c>
    </row>
    <row r="1651">
      <c r="B1651">
        <f>GOOGLEFINANCE("NSE:LT", "high",DATE(2006,1,1),DATE(2007,1,1),"daily")</f>
        <v/>
      </c>
    </row>
    <row r="1926">
      <c r="B1926">
        <f>GOOGLEFINANCE("NSE:LT", "high",DATE(2007,1,1),DATE(2008,1,1),"daily")</f>
        <v/>
      </c>
    </row>
    <row r="2201">
      <c r="B2201">
        <f>GOOGLEFINANCE("NSE:LT", "high",DATE(2008,1,1),DATE(2009,1,1),"daily")</f>
        <v/>
      </c>
    </row>
    <row r="2476">
      <c r="B2476">
        <f>GOOGLEFINANCE("NSE:LT", "high",DATE(2009,1,1),DATE(2010,1,1),"daily")</f>
        <v/>
      </c>
    </row>
    <row r="2751">
      <c r="B2751">
        <f>GOOGLEFINANCE("NSE:LT", "high",DATE(2010,1,1),DATE(2011,1,1),"daily")</f>
        <v/>
      </c>
    </row>
    <row r="3026">
      <c r="B3026">
        <f>GOOGLEFINANCE("NSE:LT", "high",DATE(2011,1,1),DATE(2012,1,1),"daily")</f>
        <v/>
      </c>
    </row>
    <row r="3301">
      <c r="B3301">
        <f>GOOGLEFINANCE("NSE:LT", "high",DATE(2012,1,1),DATE(2013,1,1),"daily")</f>
        <v/>
      </c>
    </row>
    <row r="3576">
      <c r="B3576">
        <f>GOOGLEFINANCE("NSE:LT", "high",DATE(2013,1,1),DATE(2014,1,1),"daily")</f>
        <v/>
      </c>
    </row>
    <row r="3851">
      <c r="B3851">
        <f>GOOGLEFINANCE("NSE:LT", "high",DATE(2014,1,1),DATE(2015,1,1),"daily")</f>
        <v/>
      </c>
    </row>
    <row r="4126">
      <c r="B4126">
        <f>GOOGLEFINANCE("NSE:LT", "high",DATE(2015,1,1),DATE(2016,1,1),"daily")</f>
        <v/>
      </c>
    </row>
    <row r="4401">
      <c r="B4401">
        <f>GOOGLEFINANCE("NSE:LT", "high",DATE(2016,1,1),DATE(2017,1,1),"daily")</f>
        <v/>
      </c>
    </row>
    <row r="4676">
      <c r="B4676">
        <f>GOOGLEFINANCE("NSE:LT", "high",DATE(2017,1,1),DATE(2018,1,1),"daily")</f>
        <v/>
      </c>
    </row>
    <row r="4951">
      <c r="B4951">
        <f>GOOGLEFINANCE("NSE:LT", "high",DATE(2018,1,1),DATE(2019,1,1),"daily")</f>
        <v/>
      </c>
    </row>
    <row r="5226">
      <c r="B5226">
        <f>GOOGLEFINANCE("NSE:LT", "high",DATE(2019,1,1),DATE(2020,1,1),"daily")</f>
        <v/>
      </c>
    </row>
    <row r="5501">
      <c r="B5501">
        <f>GOOGLEFINANCE("NSE:LT", "high",DATE(2020,1,1),DATE(2021,1,1),"daily")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GOOGLEFINANCE("NSE:HINDALCO",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GOOGLEFINANCE("NSE:HINDALCO", "high",DATE(2000,1,1),DATE(2001,1,1),"daily")</f>
        <v/>
      </c>
    </row>
    <row r="551">
      <c r="B551">
        <f>GOOGLEFINANCE("NSE:HINDALCO", "high",DATE(2002,1,1),DATE(2003,1,1),"daily")</f>
        <v/>
      </c>
    </row>
    <row r="826">
      <c r="B826">
        <f>GOOGLEFINANCE("NSE:HINDALCO", "high",DATE(2003,1,1),DATE(2004,1,1),"daily")</f>
        <v/>
      </c>
    </row>
    <row r="1101">
      <c r="B1101">
        <f>GOOGLEFINANCE("NSE:HINDALCO", "high",DATE(2004,1,1),DATE(2005,1,1),"daily")</f>
        <v/>
      </c>
    </row>
    <row r="1376">
      <c r="B1376">
        <f>GOOGLEFINANCE("NSE:HINDALCO", "high",DATE(2005,1,1),DATE(2006,1,1),"daily")</f>
        <v/>
      </c>
    </row>
    <row r="1651">
      <c r="B1651">
        <f>GOOGLEFINANCE("NSE:HINDALCO", "high",DATE(2006,1,1),DATE(2007,1,1),"daily")</f>
        <v/>
      </c>
    </row>
    <row r="1926">
      <c r="B1926">
        <f>GOOGLEFINANCE("NSE:HINDALCO", "high",DATE(2007,1,1),DATE(2008,1,1),"daily")</f>
        <v/>
      </c>
    </row>
    <row r="2201">
      <c r="B2201">
        <f>GOOGLEFINANCE("NSE:HINDALCO", "high",DATE(2008,1,1),DATE(2009,1,1),"daily")</f>
        <v/>
      </c>
    </row>
    <row r="2476">
      <c r="B2476">
        <f>GOOGLEFINANCE("NSE:HINDALCO", "high",DATE(2009,1,1),DATE(2010,1,1),"daily")</f>
        <v/>
      </c>
    </row>
    <row r="2751">
      <c r="B2751">
        <f>GOOGLEFINANCE("NSE:HINDALCO", "high",DATE(2010,1,1),DATE(2011,1,1),"daily")</f>
        <v/>
      </c>
    </row>
    <row r="3026">
      <c r="B3026">
        <f>GOOGLEFINANCE("NSE:HINDALCO", "high",DATE(2011,1,1),DATE(2012,1,1),"daily")</f>
        <v/>
      </c>
    </row>
    <row r="3301">
      <c r="B3301">
        <f>GOOGLEFINANCE("NSE:HINDALCO", "high",DATE(2012,1,1),DATE(2013,1,1),"daily")</f>
        <v/>
      </c>
    </row>
    <row r="3576">
      <c r="B3576">
        <f>GOOGLEFINANCE("NSE:HINDALCO", "high",DATE(2013,1,1),DATE(2014,1,1),"daily")</f>
        <v/>
      </c>
    </row>
    <row r="3851">
      <c r="B3851">
        <f>GOOGLEFINANCE("NSE:HINDALCO", "high",DATE(2014,1,1),DATE(2015,1,1),"daily")</f>
        <v/>
      </c>
    </row>
    <row r="4126">
      <c r="B4126">
        <f>GOOGLEFINANCE("NSE:HINDALCO", "high",DATE(2015,1,1),DATE(2016,1,1),"daily")</f>
        <v/>
      </c>
    </row>
    <row r="4401">
      <c r="B4401">
        <f>GOOGLEFINANCE("NSE:HINDALCO", "high",DATE(2016,1,1),DATE(2017,1,1),"daily")</f>
        <v/>
      </c>
    </row>
    <row r="4676">
      <c r="B4676">
        <f>GOOGLEFINANCE("NSE:HINDALCO", "high",DATE(2017,1,1),DATE(2018,1,1),"daily")</f>
        <v/>
      </c>
    </row>
    <row r="4951">
      <c r="B4951">
        <f>GOOGLEFINANCE("NSE:HINDALCO", "high",DATE(2018,1,1),DATE(2019,1,1),"daily")</f>
        <v/>
      </c>
    </row>
    <row r="5226">
      <c r="B5226">
        <f>GOOGLEFINANCE("NSE:HINDALCO", "high",DATE(2019,1,1),DATE(2020,1,1),"daily")</f>
        <v/>
      </c>
    </row>
    <row r="5501">
      <c r="B5501">
        <f>GOOGLEFINANCE("NSE:HINDALCO", "high",DATE(2020,1,1),DATE(2021,1,1),"daily")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GOOGLEFINANCE("NSE:TATASTEEL",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GOOGLEFINANCE("NSE:TATASTEEL", "high",DATE(2000,1,1),DATE(2001,1,1),"daily")</f>
        <v/>
      </c>
    </row>
    <row r="551">
      <c r="B551">
        <f>GOOGLEFINANCE("NSE:TATASTEEL", "high",DATE(2002,1,1),DATE(2003,1,1),"daily")</f>
        <v/>
      </c>
    </row>
    <row r="826">
      <c r="B826">
        <f>GOOGLEFINANCE("NSE:TATASTEEL", "high",DATE(2003,1,1),DATE(2004,1,1),"daily")</f>
        <v/>
      </c>
    </row>
    <row r="1101">
      <c r="B1101">
        <f>GOOGLEFINANCE("NSE:TATASTEEL", "high",DATE(2004,1,1),DATE(2005,1,1),"daily")</f>
        <v/>
      </c>
    </row>
    <row r="1376">
      <c r="B1376">
        <f>GOOGLEFINANCE("NSE:TATASTEEL", "high",DATE(2005,1,1),DATE(2006,1,1),"daily")</f>
        <v/>
      </c>
    </row>
    <row r="1651">
      <c r="B1651">
        <f>GOOGLEFINANCE("NSE:TATASTEEL", "high",DATE(2006,1,1),DATE(2007,1,1),"daily")</f>
        <v/>
      </c>
    </row>
    <row r="1926">
      <c r="B1926">
        <f>GOOGLEFINANCE("NSE:TATASTEEL", "high",DATE(2007,1,1),DATE(2008,1,1),"daily")</f>
        <v/>
      </c>
    </row>
    <row r="2201">
      <c r="B2201">
        <f>GOOGLEFINANCE("NSE:TATASTEEL", "high",DATE(2008,1,1),DATE(2009,1,1),"daily")</f>
        <v/>
      </c>
    </row>
    <row r="2476">
      <c r="B2476">
        <f>GOOGLEFINANCE("NSE:TATASTEEL", "high",DATE(2009,1,1),DATE(2010,1,1),"daily")</f>
        <v/>
      </c>
    </row>
    <row r="2751">
      <c r="B2751">
        <f>GOOGLEFINANCE("NSE:TATASTEEL", "high",DATE(2010,1,1),DATE(2011,1,1),"daily")</f>
        <v/>
      </c>
    </row>
    <row r="3026">
      <c r="B3026">
        <f>GOOGLEFINANCE("NSE:TATASTEEL", "high",DATE(2011,1,1),DATE(2012,1,1),"daily")</f>
        <v/>
      </c>
    </row>
    <row r="3301">
      <c r="B3301">
        <f>GOOGLEFINANCE("NSE:TATASTEEL", "high",DATE(2012,1,1),DATE(2013,1,1),"daily")</f>
        <v/>
      </c>
    </row>
    <row r="3576">
      <c r="B3576">
        <f>GOOGLEFINANCE("NSE:TATASTEEL", "high",DATE(2013,1,1),DATE(2014,1,1),"daily")</f>
        <v/>
      </c>
    </row>
    <row r="3851">
      <c r="B3851">
        <f>GOOGLEFINANCE("NSE:TATASTEEL", "high",DATE(2014,1,1),DATE(2015,1,1),"daily")</f>
        <v/>
      </c>
    </row>
    <row r="4126">
      <c r="B4126">
        <f>GOOGLEFINANCE("NSE:TATASTEEL", "high",DATE(2015,1,1),DATE(2016,1,1),"daily")</f>
        <v/>
      </c>
    </row>
    <row r="4401">
      <c r="B4401">
        <f>GOOGLEFINANCE("NSE:TATASTEEL", "high",DATE(2016,1,1),DATE(2017,1,1),"daily")</f>
        <v/>
      </c>
    </row>
    <row r="4676">
      <c r="B4676">
        <f>GOOGLEFINANCE("NSE:TATASTEEL", "high",DATE(2017,1,1),DATE(2018,1,1),"daily")</f>
        <v/>
      </c>
    </row>
    <row r="4951">
      <c r="B4951">
        <f>GOOGLEFINANCE("NSE:TATASTEEL", "high",DATE(2018,1,1),DATE(2019,1,1),"daily")</f>
        <v/>
      </c>
    </row>
    <row r="5226">
      <c r="B5226">
        <f>GOOGLEFINANCE("NSE:TATASTEEL", "high",DATE(2019,1,1),DATE(2020,1,1),"daily")</f>
        <v/>
      </c>
    </row>
    <row r="5501">
      <c r="B5501">
        <f>GOOGLEFINANCE("NSE:TATASTEEL", "high",DATE(2020,1,1),DATE(2021,1,1),"daily")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GOOGLEFINANCE("NSE:COLPAL",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276">
      <c r="B276">
        <f>GOOGLEFINANCE("NSE:COLPAL", "high",DATE(2000,1,1),DATE(2001,1,1),"daily")</f>
        <v/>
      </c>
    </row>
    <row r="551">
      <c r="B551">
        <f>GOOGLEFINANCE("NSE:COLPAL", "high",DATE(2002,1,1),DATE(2003,1,1),"daily")</f>
        <v/>
      </c>
    </row>
    <row r="826">
      <c r="B826">
        <f>GOOGLEFINANCE("NSE:COLPAL", "high",DATE(2003,1,1),DATE(2004,1,1),"daily")</f>
        <v/>
      </c>
    </row>
    <row r="1101">
      <c r="B1101">
        <f>GOOGLEFINANCE("NSE:COLPAL", "high",DATE(2004,1,1),DATE(2005,1,1),"daily")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GOOGLEFINANCE("NSE:RELINFRA",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276">
      <c r="B276">
        <f>GOOGLEFINANCE("NSE:RELINFRA", "high",DATE(2000,1,1),DATE(2001,1,1),"daily")</f>
        <v/>
      </c>
    </row>
    <row r="551">
      <c r="B551">
        <f>GOOGLEFINANCE("NSE:RELINFRA", "high",DATE(2002,1,1),DATE(2003,1,1),"daily")</f>
        <v/>
      </c>
    </row>
    <row r="826">
      <c r="B826">
        <f>GOOGLEFINANCE("NSE:RELINFRA", "high",DATE(2003,1,1),DATE(2004,1,1),"daily")</f>
        <v/>
      </c>
    </row>
    <row r="1101">
      <c r="B1101">
        <f>GOOGLEFINANCE("NSE:RELINFRA", "high",DATE(2004,1,1),DATE(2005,1,1),"daily")</f>
        <v/>
      </c>
    </row>
    <row r="1376">
      <c r="B1376">
        <f>GOOGLEFINANCE("NSE:RELINFRA", "high",DATE(2005,1,1),DATE(2006,1,1),"daily")</f>
        <v/>
      </c>
    </row>
    <row r="1651">
      <c r="B1651">
        <f>GOOGLEFINANCE("NSE:RELINFRA", "high",DATE(2006,1,1),DATE(2007,1,1),"daily")</f>
        <v/>
      </c>
    </row>
    <row r="1926">
      <c r="B1926">
        <f>GOOGLEFINANCE("NSE:RELINFRA", "high",DATE(2007,1,1),DATE(2008,1,1),"daily")</f>
        <v/>
      </c>
    </row>
    <row r="2201">
      <c r="B2201">
        <f>GOOGLEFINANCE("NSE:RELINFRA", "high",DATE(2008,1,1),DATE(2009,1,1),"daily")</f>
        <v/>
      </c>
    </row>
    <row r="2476">
      <c r="B2476">
        <f>GOOGLEFINANCE("NSE:RELINFRA", "high",DATE(2009,1,1),DATE(2010,1,1),"daily")</f>
        <v/>
      </c>
    </row>
    <row r="2751">
      <c r="B2751">
        <f>GOOGLEFINANCE("NSE:RELINFRA", "high",DATE(2010,1,1),DATE(2011,1,1),"daily")</f>
        <v/>
      </c>
    </row>
    <row r="3026">
      <c r="B3026">
        <f>GOOGLEFINANCE("NSE:RELINFRA", "high",DATE(2011,1,1),DATE(2012,1,1),"daily")</f>
        <v/>
      </c>
    </row>
    <row r="3301">
      <c r="B3301">
        <f>GOOGLEFINANCE("NSE:RELINFRA", "high",DATE(2012,1,1),DATE(2013,1,1),"daily")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GOOGLEFINANCE("NSE:HINDUNILVR",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GOOGLEFINANCE("NSE:HINDUNILVR", "high",DATE(2000,1,1),DATE(2001,1,1),"daily")</f>
        <v/>
      </c>
    </row>
    <row r="551">
      <c r="B551">
        <f>GOOGLEFINANCE("NSE:HINDUNILVR", "high",DATE(2002,1,1),DATE(2003,1,1),"daily")</f>
        <v/>
      </c>
    </row>
    <row r="826">
      <c r="B826">
        <f>GOOGLEFINANCE("NSE:HINDUNILVR", "high",DATE(2003,1,1),DATE(2004,1,1),"daily")</f>
        <v/>
      </c>
    </row>
    <row r="1101">
      <c r="B1101">
        <f>GOOGLEFINANCE("NSE:HINDUNILVR", "high",DATE(2004,1,1),DATE(2005,1,1),"daily")</f>
        <v/>
      </c>
    </row>
    <row r="1376">
      <c r="B1376">
        <f>GOOGLEFINANCE("NSE:HINDUNILVR", "high",DATE(2005,1,1),DATE(2006,1,1),"daily")</f>
        <v/>
      </c>
    </row>
    <row r="1651">
      <c r="B1651">
        <f>GOOGLEFINANCE("NSE:HINDUNILVR", "high",DATE(2006,1,1),DATE(2007,1,1),"daily")</f>
        <v/>
      </c>
    </row>
    <row r="1926">
      <c r="B1926">
        <f>GOOGLEFINANCE("NSE:HINDUNILVR", "high",DATE(2007,1,1),DATE(2008,1,1),"daily")</f>
        <v/>
      </c>
    </row>
    <row r="2201">
      <c r="B2201">
        <f>GOOGLEFINANCE("NSE:HINDUNILVR", "high",DATE(2008,1,1),DATE(2009,1,1),"daily")</f>
        <v/>
      </c>
    </row>
    <row r="2476">
      <c r="B2476">
        <f>GOOGLEFINANCE("NSE:HINDUNILVR", "high",DATE(2009,1,1),DATE(2010,1,1),"daily")</f>
        <v/>
      </c>
    </row>
    <row r="2751">
      <c r="B2751">
        <f>GOOGLEFINANCE("NSE:HINDUNILVR", "high",DATE(2010,1,1),DATE(2011,1,1),"daily")</f>
        <v/>
      </c>
    </row>
    <row r="3026">
      <c r="B3026">
        <f>GOOGLEFINANCE("NSE:HINDUNILVR", "high",DATE(2011,1,1),DATE(2012,1,1),"daily")</f>
        <v/>
      </c>
    </row>
    <row r="3301">
      <c r="B3301">
        <f>GOOGLEFINANCE("NSE:HINDUNILVR", "high",DATE(2012,1,1),DATE(2013,1,1),"daily")</f>
        <v/>
      </c>
    </row>
    <row r="3576">
      <c r="B3576">
        <f>GOOGLEFINANCE("NSE:HINDUNILVR", "high",DATE(2013,1,1),DATE(2014,1,1),"daily")</f>
        <v/>
      </c>
    </row>
    <row r="3851">
      <c r="B3851">
        <f>GOOGLEFINANCE("NSE:HINDUNILVR", "high",DATE(2014,1,1),DATE(2015,1,1),"daily")</f>
        <v/>
      </c>
    </row>
    <row r="4126">
      <c r="B4126">
        <f>GOOGLEFINANCE("NSE:HINDUNILVR", "high",DATE(2015,1,1),DATE(2016,1,1),"daily")</f>
        <v/>
      </c>
    </row>
    <row r="4401">
      <c r="B4401">
        <f>GOOGLEFINANCE("NSE:HINDUNILVR", "high",DATE(2016,1,1),DATE(2017,1,1),"daily")</f>
        <v/>
      </c>
    </row>
    <row r="4676">
      <c r="B4676">
        <f>GOOGLEFINANCE("NSE:HINDUNILVR", "high",DATE(2017,1,1),DATE(2018,1,1),"daily")</f>
        <v/>
      </c>
    </row>
    <row r="4951">
      <c r="B4951">
        <f>GOOGLEFINANCE("NSE:HINDUNILVR", "high",DATE(2018,1,1),DATE(2019,1,1),"daily")</f>
        <v/>
      </c>
    </row>
    <row r="5226">
      <c r="B5226">
        <f>GOOGLEFINANCE("NSE:HINDUNILVR", "high",DATE(2019,1,1),DATE(2020,1,1),"daily")</f>
        <v/>
      </c>
    </row>
    <row r="5501">
      <c r="B5501">
        <f>GOOGLEFINANCE("NSE:HINDUNILVR", "high",DATE(2020,1,1),DATE(2021,1,1),"daily")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4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GOOGLEFINANCE("NSE:ACC",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276">
      <c r="B276">
        <f>GOOGLEFINANCE("NSE:ACC", "high",DATE(2000,1,1),DATE(2001,1,1),"daily")</f>
        <v/>
      </c>
    </row>
    <row r="551">
      <c r="B551">
        <f>GOOGLEFINANCE("NSE:ACC", "high",DATE(2002,1,1),DATE(2003,1,1),"daily")</f>
        <v/>
      </c>
    </row>
    <row r="826">
      <c r="B826">
        <f>GOOGLEFINANCE("NSE:ACC", "high",DATE(2003,1,1),DATE(2004,1,1),"daily")</f>
        <v/>
      </c>
    </row>
    <row r="1101">
      <c r="B1101">
        <f>GOOGLEFINANCE("NSE:ACC", "high",DATE(2004,1,1),DATE(2005,1,1),"daily")</f>
        <v/>
      </c>
    </row>
    <row r="1376">
      <c r="B1376">
        <f>GOOGLEFINANCE("NSE:ACC", "high",DATE(2005,1,1),DATE(2006,1,1),"daily")</f>
        <v/>
      </c>
    </row>
    <row r="1651">
      <c r="B1651">
        <f>GOOGLEFINANCE("NSE:ACC", "high",DATE(2006,1,1),DATE(2007,1,1),"daily")</f>
        <v/>
      </c>
    </row>
    <row r="1926">
      <c r="B1926">
        <f>GOOGLEFINANCE("NSE:ACC", "high",DATE(2007,1,1),DATE(2008,1,1),"daily")</f>
        <v/>
      </c>
    </row>
    <row r="2201">
      <c r="B2201">
        <f>GOOGLEFINANCE("NSE:ACC", "high",DATE(2008,1,1),DATE(2009,1,1),"daily")</f>
        <v/>
      </c>
    </row>
    <row r="2476">
      <c r="B2476">
        <f>GOOGLEFINANCE("NSE:ACC", "high",DATE(2009,1,1),DATE(2010,1,1),"daily")</f>
        <v/>
      </c>
    </row>
    <row r="2751">
      <c r="B2751">
        <f>GOOGLEFINANCE("NSE:ACC", "high",DATE(2010,1,1),DATE(2011,1,1),"daily")</f>
        <v/>
      </c>
    </row>
    <row r="3026">
      <c r="B3026">
        <f>GOOGLEFINANCE("NSE:ACC", "high",DATE(2011,1,1),DATE(2012,1,1),"daily")</f>
        <v/>
      </c>
    </row>
    <row r="3301">
      <c r="B3301">
        <f>GOOGLEFINANCE("NSE:ACC", "high",DATE(2012,1,1),DATE(2013,1,1),"daily")</f>
        <v/>
      </c>
    </row>
    <row r="3576">
      <c r="B3576">
        <f>GOOGLEFINANCE("NSE:ACC", "high",DATE(2013,1,1),DATE(2014,1,1),"daily")</f>
        <v/>
      </c>
    </row>
    <row r="3851">
      <c r="B3851">
        <f>GOOGLEFINANCE("NSE:ACC", "high",DATE(2014,1,1),DATE(2015,1,1),"daily")</f>
        <v/>
      </c>
    </row>
    <row r="4126">
      <c r="B4126">
        <f>GOOGLEFINANCE("NSE:ACC", "high",DATE(2015,1,1),DATE(2016,1,1),"daily")</f>
        <v/>
      </c>
    </row>
    <row r="4401">
      <c r="B4401">
        <f>GOOGLEFINANCE("NSE:ACC", "high",DATE(2016,1,1),DATE(2017,1,1),"daily")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24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GOOGLEFINANCE("NSE:ABB",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276">
      <c r="B276">
        <f>GOOGLEFINANCE("NSE:ABB", "high",DATE(2000,1,1),DATE(2001,1,1),"daily")</f>
        <v/>
      </c>
    </row>
    <row r="551">
      <c r="B551">
        <f>GOOGLEFINANCE("NSE:ABB", "high",DATE(2002,1,1),DATE(2003,1,1),"daily")</f>
        <v/>
      </c>
    </row>
    <row r="826">
      <c r="B826">
        <f>GOOGLEFINANCE("NSE:ABB", "high",DATE(2003,1,1),DATE(2004,1,1),"daily")</f>
        <v/>
      </c>
    </row>
    <row r="1101">
      <c r="B1101">
        <f>GOOGLEFINANCE("NSE:ABB", "high",DATE(2004,1,1),DATE(2005,1,1),"daily")</f>
        <v/>
      </c>
    </row>
    <row r="1376">
      <c r="B1376">
        <f>GOOGLEFINANCE("NSE:ABB", "high",DATE(2005,1,1),DATE(2006,1,1),"daily")</f>
        <v/>
      </c>
    </row>
    <row r="1651">
      <c r="B1651">
        <f>GOOGLEFINANCE("NSE:ABB", "high",DATE(2006,1,1),DATE(2007,1,1),"daily")</f>
        <v/>
      </c>
    </row>
    <row r="1926">
      <c r="B1926">
        <f>GOOGLEFINANCE("NSE:ABB", "high",DATE(2007,1,1),DATE(2008,1,1),"daily")</f>
        <v/>
      </c>
    </row>
    <row r="2201">
      <c r="B2201">
        <f>GOOGLEFINANCE("NSE:ABB", "high",DATE(2008,1,1),DATE(2009,1,1),"daily")</f>
        <v/>
      </c>
    </row>
    <row r="2476">
      <c r="B2476">
        <f>GOOGLEFINANCE("NSE:ABB", "high",DATE(2009,1,1),DATE(2010,1,1),"daily")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GOOGLEFINANCE("NSE:ICICIBANK",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GOOGLEFINANCE("NSE:ICICIBANK", "high",DATE(2000,1,1),DATE(2001,1,1),"daily")</f>
        <v/>
      </c>
    </row>
    <row r="551">
      <c r="B551">
        <f>GOOGLEFINANCE("NSE:ICICIBANK", "high",DATE(2002,1,1),DATE(2003,1,1),"daily")</f>
        <v/>
      </c>
    </row>
    <row r="826">
      <c r="B826">
        <f>GOOGLEFINANCE("NSE:ICICIBANK", "high",DATE(2003,1,1),DATE(2004,1,1),"daily")</f>
        <v/>
      </c>
    </row>
    <row r="1101">
      <c r="B1101">
        <f>GOOGLEFINANCE("NSE:ICICIBANK", "high",DATE(2004,1,1),DATE(2005,1,1),"daily")</f>
        <v/>
      </c>
    </row>
    <row r="1376">
      <c r="B1376">
        <f>GOOGLEFINANCE("NSE:ICICIBANK", "high",DATE(2005,1,1),DATE(2006,1,1),"daily")</f>
        <v/>
      </c>
    </row>
    <row r="1651">
      <c r="B1651">
        <f>GOOGLEFINANCE("NSE:ICICIBANK", "high",DATE(2006,1,1),DATE(2007,1,1),"daily")</f>
        <v/>
      </c>
    </row>
    <row r="1926">
      <c r="B1926">
        <f>GOOGLEFINANCE("NSE:ICICIBANK", "high",DATE(2007,1,1),DATE(2008,1,1),"daily")</f>
        <v/>
      </c>
    </row>
    <row r="2201">
      <c r="B2201">
        <f>GOOGLEFINANCE("NSE:ICICIBANK", "high",DATE(2008,1,1),DATE(2009,1,1),"daily")</f>
        <v/>
      </c>
    </row>
    <row r="2476">
      <c r="B2476">
        <f>GOOGLEFINANCE("NSE:ICICIBANK", "high",DATE(2009,1,1),DATE(2010,1,1),"daily")</f>
        <v/>
      </c>
    </row>
    <row r="2751">
      <c r="B2751">
        <f>GOOGLEFINANCE("NSE:ICICIBANK", "high",DATE(2010,1,1),DATE(2011,1,1),"daily")</f>
        <v/>
      </c>
    </row>
    <row r="3026">
      <c r="B3026">
        <f>GOOGLEFINANCE("NSE:ICICIBANK", "high",DATE(2011,1,1),DATE(2012,1,1),"daily")</f>
        <v/>
      </c>
    </row>
    <row r="3301">
      <c r="B3301">
        <f>GOOGLEFINANCE("NSE:ICICIBANK", "high",DATE(2012,1,1),DATE(2013,1,1),"daily")</f>
        <v/>
      </c>
    </row>
    <row r="3576">
      <c r="B3576">
        <f>GOOGLEFINANCE("NSE:ICICIBANK", "high",DATE(2013,1,1),DATE(2014,1,1),"daily")</f>
        <v/>
      </c>
    </row>
    <row r="3851">
      <c r="B3851">
        <f>GOOGLEFINANCE("NSE:ICICIBANK", "high",DATE(2014,1,1),DATE(2015,1,1),"daily")</f>
        <v/>
      </c>
    </row>
    <row r="4126">
      <c r="B4126">
        <f>GOOGLEFINANCE("NSE:ICICIBANK", "high",DATE(2015,1,1),DATE(2016,1,1),"daily")</f>
        <v/>
      </c>
    </row>
    <row r="4401">
      <c r="B4401">
        <f>GOOGLEFINANCE("NSE:ICICIBANK", "high",DATE(2016,1,1),DATE(2017,1,1),"daily")</f>
        <v/>
      </c>
    </row>
    <row r="4676">
      <c r="B4676">
        <f>GOOGLEFINANCE("NSE:ICICIBANK", "high",DATE(2017,1,1),DATE(2018,1,1),"daily")</f>
        <v/>
      </c>
    </row>
    <row r="4951">
      <c r="B4951">
        <f>GOOGLEFINANCE("NSE:ICICIBANK", "high",DATE(2018,1,1),DATE(2019,1,1),"daily")</f>
        <v/>
      </c>
    </row>
    <row r="5226">
      <c r="B5226">
        <f>GOOGLEFINANCE("NSE:ICICIBANK", "high",DATE(2019,1,1),DATE(2020,1,1),"daily")</f>
        <v/>
      </c>
    </row>
    <row r="5501">
      <c r="B5501">
        <f>GOOGLEFINANCE("NSE:ICICIBANK", "high",DATE(2020,1,1),DATE(2021,1,1),"daily")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7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GOOGLEFINANCE("NSE:ASIANPAINT",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2012</t>
        </is>
      </c>
    </row>
    <row r="5">
      <c r="A5" t="inlineStr">
        <is>
          <t>2013</t>
        </is>
      </c>
    </row>
    <row r="6">
      <c r="A6" t="inlineStr">
        <is>
          <t>2014</t>
        </is>
      </c>
    </row>
    <row r="7">
      <c r="A7" t="inlineStr">
        <is>
          <t>2015</t>
        </is>
      </c>
    </row>
    <row r="8">
      <c r="A8" t="inlineStr">
        <is>
          <t>2016</t>
        </is>
      </c>
    </row>
    <row r="9">
      <c r="A9" t="inlineStr">
        <is>
          <t>2017</t>
        </is>
      </c>
    </row>
    <row r="10">
      <c r="A10" t="inlineStr">
        <is>
          <t>2018</t>
        </is>
      </c>
    </row>
    <row r="11">
      <c r="A11" t="inlineStr">
        <is>
          <t>2019</t>
        </is>
      </c>
    </row>
    <row r="12">
      <c r="A12" t="inlineStr">
        <is>
          <t>2020</t>
        </is>
      </c>
    </row>
    <row r="276">
      <c r="B276">
        <f>GOOGLEFINANCE("NSE:ASIANPAINT", "high",DATE(2000,1,1),DATE(2001,1,1),"daily")</f>
        <v/>
      </c>
    </row>
    <row r="551">
      <c r="B551">
        <f>GOOGLEFINANCE("NSE:ASIANPAINT", "high",DATE(2012,1,1),DATE(2013,1,1),"daily")</f>
        <v/>
      </c>
    </row>
    <row r="826">
      <c r="B826">
        <f>GOOGLEFINANCE("NSE:ASIANPAINT", "high",DATE(2013,1,1),DATE(2014,1,1),"daily")</f>
        <v/>
      </c>
    </row>
    <row r="1101">
      <c r="B1101">
        <f>GOOGLEFINANCE("NSE:ASIANPAINT", "high",DATE(2014,1,1),DATE(2015,1,1),"daily")</f>
        <v/>
      </c>
    </row>
    <row r="1376">
      <c r="B1376">
        <f>GOOGLEFINANCE("NSE:ASIANPAINT", "high",DATE(2015,1,1),DATE(2016,1,1),"daily")</f>
        <v/>
      </c>
    </row>
    <row r="1651">
      <c r="B1651">
        <f>GOOGLEFINANCE("NSE:ASIANPAINT", "high",DATE(2016,1,1),DATE(2017,1,1),"daily")</f>
        <v/>
      </c>
    </row>
    <row r="1926">
      <c r="B1926">
        <f>GOOGLEFINANCE("NSE:ASIANPAINT", "high",DATE(2017,1,1),DATE(2018,1,1),"daily")</f>
        <v/>
      </c>
    </row>
    <row r="2201">
      <c r="B2201">
        <f>GOOGLEFINANCE("NSE:ASIANPAINT", "high",DATE(2018,1,1),DATE(2019,1,1),"daily")</f>
        <v/>
      </c>
    </row>
    <row r="2476">
      <c r="B2476">
        <f>GOOGLEFINANCE("NSE:ASIANPAINT", "high",DATE(2019,1,1),DATE(2020,1,1),"daily")</f>
        <v/>
      </c>
    </row>
    <row r="2751">
      <c r="B2751">
        <f>GOOGLEFINANCE("NSE:ASIANPAINT", "high",DATE(2020,1,1),DATE(2021,1,1),"daily")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9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GOOGLEFINANCE("NSE:GLAXO",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276">
      <c r="B276">
        <f>GOOGLEFINANCE("NSE:GLAXO", "high",DATE(2000,1,1),DATE(2001,1,1),"daily")</f>
        <v/>
      </c>
    </row>
    <row r="551">
      <c r="B551">
        <f>GOOGLEFINANCE("NSE:GLAXO", "high",DATE(2002,1,1),DATE(2003,1,1),"daily")</f>
        <v/>
      </c>
    </row>
    <row r="826">
      <c r="B826">
        <f>GOOGLEFINANCE("NSE:GLAXO", "high",DATE(2003,1,1),DATE(2004,1,1),"daily")</f>
        <v/>
      </c>
    </row>
    <row r="1101">
      <c r="B1101">
        <f>GOOGLEFINANCE("NSE:GLAXO", "high",DATE(2004,1,1),DATE(2005,1,1),"daily")</f>
        <v/>
      </c>
    </row>
    <row r="1376">
      <c r="B1376">
        <f>GOOGLEFINANCE("NSE:GLAXO", "high",DATE(2005,1,1),DATE(2006,1,1),"daily")</f>
        <v/>
      </c>
    </row>
    <row r="1651">
      <c r="B1651">
        <f>GOOGLEFINANCE("NSE:GLAXO", "high",DATE(2006,1,1),DATE(2007,1,1),"daily")</f>
        <v/>
      </c>
    </row>
    <row r="1926">
      <c r="B1926">
        <f>GOOGLEFINANCE("NSE:GLAXO", "high",DATE(2007,1,1),DATE(2008,1,1),"daily")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GOOGLEFINANCE("NSE:M&amp;M",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GOOGLEFINANCE("NSE:M&amp;M", "high",DATE(2000,1,1),DATE(2001,1,1),"daily")</f>
        <v/>
      </c>
    </row>
    <row r="551">
      <c r="B551">
        <f>GOOGLEFINANCE("NSE:M&amp;M", "high",DATE(2002,1,1),DATE(2003,1,1),"daily")</f>
        <v/>
      </c>
    </row>
    <row r="826">
      <c r="B826">
        <f>GOOGLEFINANCE("NSE:M&amp;M", "high",DATE(2003,1,1),DATE(2004,1,1),"daily")</f>
        <v/>
      </c>
    </row>
    <row r="1101">
      <c r="B1101">
        <f>GOOGLEFINANCE("NSE:M&amp;M", "high",DATE(2004,1,1),DATE(2005,1,1),"daily")</f>
        <v/>
      </c>
    </row>
    <row r="1376">
      <c r="B1376">
        <f>GOOGLEFINANCE("NSE:M&amp;M", "high",DATE(2005,1,1),DATE(2006,1,1),"daily")</f>
        <v/>
      </c>
    </row>
    <row r="1651">
      <c r="B1651">
        <f>GOOGLEFINANCE("NSE:M&amp;M", "high",DATE(2006,1,1),DATE(2007,1,1),"daily")</f>
        <v/>
      </c>
    </row>
    <row r="1926">
      <c r="B1926">
        <f>GOOGLEFINANCE("NSE:M&amp;M", "high",DATE(2007,1,1),DATE(2008,1,1),"daily")</f>
        <v/>
      </c>
    </row>
    <row r="2201">
      <c r="B2201">
        <f>GOOGLEFINANCE("NSE:M&amp;M", "high",DATE(2008,1,1),DATE(2009,1,1),"daily")</f>
        <v/>
      </c>
    </row>
    <row r="2476">
      <c r="B2476">
        <f>GOOGLEFINANCE("NSE:M&amp;M", "high",DATE(2009,1,1),DATE(2010,1,1),"daily")</f>
        <v/>
      </c>
    </row>
    <row r="2751">
      <c r="B2751">
        <f>GOOGLEFINANCE("NSE:M&amp;M", "high",DATE(2010,1,1),DATE(2011,1,1),"daily")</f>
        <v/>
      </c>
    </row>
    <row r="3026">
      <c r="B3026">
        <f>GOOGLEFINANCE("NSE:M&amp;M", "high",DATE(2011,1,1),DATE(2012,1,1),"daily")</f>
        <v/>
      </c>
    </row>
    <row r="3301">
      <c r="B3301">
        <f>GOOGLEFINANCE("NSE:M&amp;M", "high",DATE(2012,1,1),DATE(2013,1,1),"daily")</f>
        <v/>
      </c>
    </row>
    <row r="3576">
      <c r="B3576">
        <f>GOOGLEFINANCE("NSE:M&amp;M", "high",DATE(2013,1,1),DATE(2014,1,1),"daily")</f>
        <v/>
      </c>
    </row>
    <row r="3851">
      <c r="B3851">
        <f>GOOGLEFINANCE("NSE:M&amp;M", "high",DATE(2014,1,1),DATE(2015,1,1),"daily")</f>
        <v/>
      </c>
    </row>
    <row r="4126">
      <c r="B4126">
        <f>GOOGLEFINANCE("NSE:M&amp;M", "high",DATE(2015,1,1),DATE(2016,1,1),"daily")</f>
        <v/>
      </c>
    </row>
    <row r="4401">
      <c r="B4401">
        <f>GOOGLEFINANCE("NSE:M&amp;M", "high",DATE(2016,1,1),DATE(2017,1,1),"daily")</f>
        <v/>
      </c>
    </row>
    <row r="4676">
      <c r="B4676">
        <f>GOOGLEFINANCE("NSE:M&amp;M", "high",DATE(2017,1,1),DATE(2018,1,1),"daily")</f>
        <v/>
      </c>
    </row>
    <row r="4951">
      <c r="B4951">
        <f>GOOGLEFINANCE("NSE:M&amp;M", "high",DATE(2018,1,1),DATE(2019,1,1),"daily")</f>
        <v/>
      </c>
    </row>
    <row r="5226">
      <c r="B5226">
        <f>GOOGLEFINANCE("NSE:M&amp;M", "high",DATE(2019,1,1),DATE(2020,1,1),"daily")</f>
        <v/>
      </c>
    </row>
    <row r="5501">
      <c r="B5501">
        <f>GOOGLEFINANCE("NSE:M&amp;M", "high",DATE(2020,1,1),DATE(2021,1,1),"daily")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4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GOOGLEFINANCE("NSE:BHEL",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276">
      <c r="B276">
        <f>GOOGLEFINANCE("NSE:BHEL", "high",DATE(2000,1,1),DATE(2001,1,1),"daily")</f>
        <v/>
      </c>
    </row>
    <row r="551">
      <c r="B551">
        <f>GOOGLEFINANCE("NSE:BHEL", "high",DATE(2002,1,1),DATE(2003,1,1),"daily")</f>
        <v/>
      </c>
    </row>
    <row r="826">
      <c r="B826">
        <f>GOOGLEFINANCE("NSE:BHEL", "high",DATE(2003,1,1),DATE(2004,1,1),"daily")</f>
        <v/>
      </c>
    </row>
    <row r="1101">
      <c r="B1101">
        <f>GOOGLEFINANCE("NSE:BHEL", "high",DATE(2004,1,1),DATE(2005,1,1),"daily")</f>
        <v/>
      </c>
    </row>
    <row r="1376">
      <c r="B1376">
        <f>GOOGLEFINANCE("NSE:BHEL", "high",DATE(2005,1,1),DATE(2006,1,1),"daily")</f>
        <v/>
      </c>
    </row>
    <row r="1651">
      <c r="B1651">
        <f>GOOGLEFINANCE("NSE:BHEL", "high",DATE(2006,1,1),DATE(2007,1,1),"daily")</f>
        <v/>
      </c>
    </row>
    <row r="1926">
      <c r="B1926">
        <f>GOOGLEFINANCE("NSE:BHEL", "high",DATE(2007,1,1),DATE(2008,1,1),"daily")</f>
        <v/>
      </c>
    </row>
    <row r="2201">
      <c r="B2201">
        <f>GOOGLEFINANCE("NSE:BHEL", "high",DATE(2008,1,1),DATE(2009,1,1),"daily")</f>
        <v/>
      </c>
    </row>
    <row r="2476">
      <c r="B2476">
        <f>GOOGLEFINANCE("NSE:BHEL", "high",DATE(2009,1,1),DATE(2010,1,1),"daily")</f>
        <v/>
      </c>
    </row>
    <row r="2751">
      <c r="B2751">
        <f>GOOGLEFINANCE("NSE:BHEL", "high",DATE(2010,1,1),DATE(2011,1,1),"daily")</f>
        <v/>
      </c>
    </row>
    <row r="3026">
      <c r="B3026">
        <f>GOOGLEFINANCE("NSE:BHEL", "high",DATE(2011,1,1),DATE(2012,1,1),"daily")</f>
        <v/>
      </c>
    </row>
    <row r="3301">
      <c r="B3301">
        <f>GOOGLEFINANCE("NSE:BHEL", "high",DATE(2012,1,1),DATE(2013,1,1),"daily")</f>
        <v/>
      </c>
    </row>
    <row r="3576">
      <c r="B3576">
        <f>GOOGLEFINANCE("NSE:BHEL", "high",DATE(2013,1,1),DATE(2014,1,1),"daily")</f>
        <v/>
      </c>
    </row>
    <row r="3851">
      <c r="B3851">
        <f>GOOGLEFINANCE("NSE:BHEL", "high",DATE(2014,1,1),DATE(2015,1,1),"daily")</f>
        <v/>
      </c>
    </row>
    <row r="4126">
      <c r="B4126">
        <f>GOOGLEFINANCE("NSE:BHEL", "high",DATE(2015,1,1),DATE(2016,1,1),"daily")</f>
        <v/>
      </c>
    </row>
    <row r="4401">
      <c r="B4401">
        <f>GOOGLEFINANCE("NSE:BHEL", "high",DATE(2016,1,1),DATE(2017,1,1),"daily")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2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GOOGLEFINANCE("NSE:HINDPETRO",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2017</t>
        </is>
      </c>
    </row>
    <row r="10">
      <c r="A10" t="inlineStr">
        <is>
          <t>2018</t>
        </is>
      </c>
    </row>
    <row r="276">
      <c r="B276">
        <f>GOOGLEFINANCE("NSE:HINDPETRO", "high",DATE(2000,1,1),DATE(2001,1,1),"daily")</f>
        <v/>
      </c>
    </row>
    <row r="551">
      <c r="B551">
        <f>GOOGLEFINANCE("NSE:HINDPETRO", "high",DATE(2002,1,1),DATE(2003,1,1),"daily")</f>
        <v/>
      </c>
    </row>
    <row r="826">
      <c r="B826">
        <f>GOOGLEFINANCE("NSE:HINDPETRO", "high",DATE(2003,1,1),DATE(2004,1,1),"daily")</f>
        <v/>
      </c>
    </row>
    <row r="1101">
      <c r="B1101">
        <f>GOOGLEFINANCE("NSE:HINDPETRO", "high",DATE(2004,1,1),DATE(2005,1,1),"daily")</f>
        <v/>
      </c>
    </row>
    <row r="1376">
      <c r="B1376">
        <f>GOOGLEFINANCE("NSE:HINDPETRO", "high",DATE(2005,1,1),DATE(2006,1,1),"daily")</f>
        <v/>
      </c>
    </row>
    <row r="1651">
      <c r="B1651">
        <f>GOOGLEFINANCE("NSE:HINDPETRO", "high",DATE(2006,1,1),DATE(2007,1,1),"daily")</f>
        <v/>
      </c>
    </row>
    <row r="1926">
      <c r="B1926">
        <f>GOOGLEFINANCE("NSE:HINDPETRO", "high",DATE(2017,1,1),DATE(2018,1,1),"daily")</f>
        <v/>
      </c>
    </row>
    <row r="2201">
      <c r="B2201">
        <f>GOOGLEFINANCE("NSE:HINDPETRO", "high",DATE(2018,1,1),DATE(2019,1,1),"daily")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6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GOOGLEFINANCE("NSE:MTNL",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276">
      <c r="B276">
        <f>GOOGLEFINANCE("NSE:MTNL", "high",DATE(2000,1,1),DATE(2001,1,1),"daily")</f>
        <v/>
      </c>
    </row>
    <row r="551">
      <c r="B551">
        <f>GOOGLEFINANCE("NSE:MTNL", "high",DATE(2002,1,1),DATE(2003,1,1),"daily")</f>
        <v/>
      </c>
    </row>
    <row r="826">
      <c r="B826">
        <f>GOOGLEFINANCE("NSE:MTNL", "high",DATE(2003,1,1),DATE(2004,1,1),"daily")</f>
        <v/>
      </c>
    </row>
    <row r="1101">
      <c r="B1101">
        <f>GOOGLEFINANCE("NSE:MTNL", "high",DATE(2004,1,1),DATE(2005,1,1),"daily")</f>
        <v/>
      </c>
    </row>
    <row r="1376">
      <c r="B1376">
        <f>GOOGLEFINANCE("NSE:MTNL", "high",DATE(2005,1,1),DATE(2006,1,1),"daily")</f>
        <v/>
      </c>
    </row>
    <row r="1651">
      <c r="B1651">
        <f>GOOGLEFINANCE("NSE:MTNL", "high",DATE(2006,1,1),DATE(2007,1,1),"daily")</f>
        <v/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GOOGLEFINANCE("NSE:BANKINDIA", "high",DATE(1999,1,1),DATE(2000,1,1),"daily")</f>
        <v/>
      </c>
    </row>
    <row r="2">
      <c r="A2" t="inlineStr">
        <is>
          <t>1999</t>
        </is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GOOGLEFINANCE("NSE:CIPLA",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GOOGLEFINANCE("NSE:CIPLA", "high",DATE(2000,1,1),DATE(2001,1,1),"daily")</f>
        <v/>
      </c>
    </row>
    <row r="551">
      <c r="B551">
        <f>GOOGLEFINANCE("NSE:CIPLA", "high",DATE(2002,1,1),DATE(2003,1,1),"daily")</f>
        <v/>
      </c>
    </row>
    <row r="826">
      <c r="B826">
        <f>GOOGLEFINANCE("NSE:CIPLA", "high",DATE(2003,1,1),DATE(2004,1,1),"daily")</f>
        <v/>
      </c>
    </row>
    <row r="1101">
      <c r="B1101">
        <f>GOOGLEFINANCE("NSE:CIPLA", "high",DATE(2004,1,1),DATE(2005,1,1),"daily")</f>
        <v/>
      </c>
    </row>
    <row r="1376">
      <c r="B1376">
        <f>GOOGLEFINANCE("NSE:CIPLA", "high",DATE(2005,1,1),DATE(2006,1,1),"daily")</f>
        <v/>
      </c>
    </row>
    <row r="1651">
      <c r="B1651">
        <f>GOOGLEFINANCE("NSE:CIPLA", "high",DATE(2006,1,1),DATE(2007,1,1),"daily")</f>
        <v/>
      </c>
    </row>
    <row r="1926">
      <c r="B1926">
        <f>GOOGLEFINANCE("NSE:CIPLA", "high",DATE(2007,1,1),DATE(2008,1,1),"daily")</f>
        <v/>
      </c>
    </row>
    <row r="2201">
      <c r="B2201">
        <f>GOOGLEFINANCE("NSE:CIPLA", "high",DATE(2008,1,1),DATE(2009,1,1),"daily")</f>
        <v/>
      </c>
    </row>
    <row r="2476">
      <c r="B2476">
        <f>GOOGLEFINANCE("NSE:CIPLA", "high",DATE(2009,1,1),DATE(2010,1,1),"daily")</f>
        <v/>
      </c>
    </row>
    <row r="2751">
      <c r="B2751">
        <f>GOOGLEFINANCE("NSE:CIPLA", "high",DATE(2010,1,1),DATE(2011,1,1),"daily")</f>
        <v/>
      </c>
    </row>
    <row r="3026">
      <c r="B3026">
        <f>GOOGLEFINANCE("NSE:CIPLA", "high",DATE(2011,1,1),DATE(2012,1,1),"daily")</f>
        <v/>
      </c>
    </row>
    <row r="3301">
      <c r="B3301">
        <f>GOOGLEFINANCE("NSE:CIPLA", "high",DATE(2012,1,1),DATE(2013,1,1),"daily")</f>
        <v/>
      </c>
    </row>
    <row r="3576">
      <c r="B3576">
        <f>GOOGLEFINANCE("NSE:CIPLA", "high",DATE(2013,1,1),DATE(2014,1,1),"daily")</f>
        <v/>
      </c>
    </row>
    <row r="3851">
      <c r="B3851">
        <f>GOOGLEFINANCE("NSE:CIPLA", "high",DATE(2014,1,1),DATE(2015,1,1),"daily")</f>
        <v/>
      </c>
    </row>
    <row r="4126">
      <c r="B4126">
        <f>GOOGLEFINANCE("NSE:CIPLA", "high",DATE(2015,1,1),DATE(2016,1,1),"daily")</f>
        <v/>
      </c>
    </row>
    <row r="4401">
      <c r="B4401">
        <f>GOOGLEFINANCE("NSE:CIPLA", "high",DATE(2016,1,1),DATE(2017,1,1),"daily")</f>
        <v/>
      </c>
    </row>
    <row r="4676">
      <c r="B4676">
        <f>GOOGLEFINANCE("NSE:CIPLA", "high",DATE(2017,1,1),DATE(2018,1,1),"daily")</f>
        <v/>
      </c>
    </row>
    <row r="4951">
      <c r="B4951">
        <f>GOOGLEFINANCE("NSE:CIPLA", "high",DATE(2018,1,1),DATE(2019,1,1),"daily")</f>
        <v/>
      </c>
    </row>
    <row r="5226">
      <c r="B5226">
        <f>GOOGLEFINANCE("NSE:CIPLA", "high",DATE(2019,1,1),DATE(2020,1,1),"daily")</f>
        <v/>
      </c>
    </row>
    <row r="5501">
      <c r="B5501">
        <f>GOOGLEFINANCE("NSE:CIPLA", "high",DATE(2020,1,1),DATE(2021,1,1),"daily")</f>
        <v/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GOOGLEFINANCE("NSE:HEROMOTOCO",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GOOGLEFINANCE("NSE:HEROMOTOCO", "high",DATE(2000,1,1),DATE(2001,1,1),"daily")</f>
        <v/>
      </c>
    </row>
    <row r="551">
      <c r="B551">
        <f>GOOGLEFINANCE("NSE:HEROMOTOCO", "high",DATE(2002,1,1),DATE(2003,1,1),"daily")</f>
        <v/>
      </c>
    </row>
    <row r="826">
      <c r="B826">
        <f>GOOGLEFINANCE("NSE:HEROMOTOCO", "high",DATE(2003,1,1),DATE(2004,1,1),"daily")</f>
        <v/>
      </c>
    </row>
    <row r="1101">
      <c r="B1101">
        <f>GOOGLEFINANCE("NSE:HEROMOTOCO", "high",DATE(2004,1,1),DATE(2005,1,1),"daily")</f>
        <v/>
      </c>
    </row>
    <row r="1376">
      <c r="B1376">
        <f>GOOGLEFINANCE("NSE:HEROMOTOCO", "high",DATE(2005,1,1),DATE(2006,1,1),"daily")</f>
        <v/>
      </c>
    </row>
    <row r="1651">
      <c r="B1651">
        <f>GOOGLEFINANCE("NSE:HEROMOTOCO", "high",DATE(2006,1,1),DATE(2007,1,1),"daily")</f>
        <v/>
      </c>
    </row>
    <row r="1926">
      <c r="B1926">
        <f>GOOGLEFINANCE("NSE:HEROMOTOCO", "high",DATE(2007,1,1),DATE(2008,1,1),"daily")</f>
        <v/>
      </c>
    </row>
    <row r="2201">
      <c r="B2201">
        <f>GOOGLEFINANCE("NSE:HEROMOTOCO", "high",DATE(2008,1,1),DATE(2009,1,1),"daily")</f>
        <v/>
      </c>
    </row>
    <row r="2476">
      <c r="B2476">
        <f>GOOGLEFINANCE("NSE:HEROMOTOCO", "high",DATE(2009,1,1),DATE(2010,1,1),"daily")</f>
        <v/>
      </c>
    </row>
    <row r="2751">
      <c r="B2751">
        <f>GOOGLEFINANCE("NSE:HEROMOTOCO", "high",DATE(2010,1,1),DATE(2011,1,1),"daily")</f>
        <v/>
      </c>
    </row>
    <row r="3026">
      <c r="B3026">
        <f>GOOGLEFINANCE("NSE:HEROMOTOCO", "high",DATE(2011,1,1),DATE(2012,1,1),"daily")</f>
        <v/>
      </c>
    </row>
    <row r="3301">
      <c r="B3301">
        <f>GOOGLEFINANCE("NSE:HEROMOTOCO", "high",DATE(2012,1,1),DATE(2013,1,1),"daily")</f>
        <v/>
      </c>
    </row>
    <row r="3576">
      <c r="B3576">
        <f>GOOGLEFINANCE("NSE:HEROMOTOCO", "high",DATE(2013,1,1),DATE(2014,1,1),"daily")</f>
        <v/>
      </c>
    </row>
    <row r="3851">
      <c r="B3851">
        <f>GOOGLEFINANCE("NSE:HEROMOTOCO", "high",DATE(2014,1,1),DATE(2015,1,1),"daily")</f>
        <v/>
      </c>
    </row>
    <row r="4126">
      <c r="B4126">
        <f>GOOGLEFINANCE("NSE:HEROMOTOCO", "high",DATE(2015,1,1),DATE(2016,1,1),"daily")</f>
        <v/>
      </c>
    </row>
    <row r="4401">
      <c r="B4401">
        <f>GOOGLEFINANCE("NSE:HEROMOTOCO", "high",DATE(2016,1,1),DATE(2017,1,1),"daily")</f>
        <v/>
      </c>
    </row>
    <row r="4676">
      <c r="B4676">
        <f>GOOGLEFINANCE("NSE:HEROMOTOCO", "high",DATE(2017,1,1),DATE(2018,1,1),"daily")</f>
        <v/>
      </c>
    </row>
    <row r="4951">
      <c r="B4951">
        <f>GOOGLEFINANCE("NSE:HEROMOTOCO", "high",DATE(2018,1,1),DATE(2019,1,1),"daily")</f>
        <v/>
      </c>
    </row>
    <row r="5226">
      <c r="B5226">
        <f>GOOGLEFINANCE("NSE:HEROMOTOCO", "high",DATE(2019,1,1),DATE(2020,1,1),"daily")</f>
        <v/>
      </c>
    </row>
    <row r="5501">
      <c r="B5501">
        <f>GOOGLEFINANCE("NSE:HEROMOTOCO", "high",DATE(2020,1,1),DATE(2021,1,1),"daily")</f>
        <v/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GOOGLEFINANCE("NSE:INFY",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GOOGLEFINANCE("NSE:INFY", "high",DATE(2000,1,1),DATE(2001,1,1),"daily")</f>
        <v/>
      </c>
    </row>
    <row r="551">
      <c r="B551">
        <f>GOOGLEFINANCE("NSE:INFY", "high",DATE(2002,1,1),DATE(2003,1,1),"daily")</f>
        <v/>
      </c>
    </row>
    <row r="826">
      <c r="B826">
        <f>GOOGLEFINANCE("NSE:INFY", "high",DATE(2003,1,1),DATE(2004,1,1),"daily")</f>
        <v/>
      </c>
    </row>
    <row r="1101">
      <c r="B1101">
        <f>GOOGLEFINANCE("NSE:INFY", "high",DATE(2004,1,1),DATE(2005,1,1),"daily")</f>
        <v/>
      </c>
    </row>
    <row r="1376">
      <c r="B1376">
        <f>GOOGLEFINANCE("NSE:INFY", "high",DATE(2005,1,1),DATE(2006,1,1),"daily")</f>
        <v/>
      </c>
    </row>
    <row r="1651">
      <c r="B1651">
        <f>GOOGLEFINANCE("NSE:INFY", "high",DATE(2006,1,1),DATE(2007,1,1),"daily")</f>
        <v/>
      </c>
    </row>
    <row r="1926">
      <c r="B1926">
        <f>GOOGLEFINANCE("NSE:INFY", "high",DATE(2007,1,1),DATE(2008,1,1),"daily")</f>
        <v/>
      </c>
    </row>
    <row r="2201">
      <c r="B2201">
        <f>GOOGLEFINANCE("NSE:INFY", "high",DATE(2008,1,1),DATE(2009,1,1),"daily")</f>
        <v/>
      </c>
    </row>
    <row r="2476">
      <c r="B2476">
        <f>GOOGLEFINANCE("NSE:INFY", "high",DATE(2009,1,1),DATE(2010,1,1),"daily")</f>
        <v/>
      </c>
    </row>
    <row r="2751">
      <c r="B2751">
        <f>GOOGLEFINANCE("NSE:INFY", "high",DATE(2010,1,1),DATE(2011,1,1),"daily")</f>
        <v/>
      </c>
    </row>
    <row r="3026">
      <c r="B3026">
        <f>GOOGLEFINANCE("NSE:INFY", "high",DATE(2011,1,1),DATE(2012,1,1),"daily")</f>
        <v/>
      </c>
    </row>
    <row r="3301">
      <c r="B3301">
        <f>GOOGLEFINANCE("NSE:INFY", "high",DATE(2012,1,1),DATE(2013,1,1),"daily")</f>
        <v/>
      </c>
    </row>
    <row r="3576">
      <c r="B3576">
        <f>GOOGLEFINANCE("NSE:INFY", "high",DATE(2013,1,1),DATE(2014,1,1),"daily")</f>
        <v/>
      </c>
    </row>
    <row r="3851">
      <c r="B3851">
        <f>GOOGLEFINANCE("NSE:INFY", "high",DATE(2014,1,1),DATE(2015,1,1),"daily")</f>
        <v/>
      </c>
    </row>
    <row r="4126">
      <c r="B4126">
        <f>GOOGLEFINANCE("NSE:INFY", "high",DATE(2015,1,1),DATE(2016,1,1),"daily")</f>
        <v/>
      </c>
    </row>
    <row r="4401">
      <c r="B4401">
        <f>GOOGLEFINANCE("NSE:INFY", "high",DATE(2016,1,1),DATE(2017,1,1),"daily")</f>
        <v/>
      </c>
    </row>
    <row r="4676">
      <c r="B4676">
        <f>GOOGLEFINANCE("NSE:INFY", "high",DATE(2017,1,1),DATE(2018,1,1),"daily")</f>
        <v/>
      </c>
    </row>
    <row r="4951">
      <c r="B4951">
        <f>GOOGLEFINANCE("NSE:INFY", "high",DATE(2018,1,1),DATE(2019,1,1),"daily")</f>
        <v/>
      </c>
    </row>
    <row r="5226">
      <c r="B5226">
        <f>GOOGLEFINANCE("NSE:INFY", "high",DATE(2019,1,1),DATE(2020,1,1),"daily")</f>
        <v/>
      </c>
    </row>
    <row r="5501">
      <c r="B5501">
        <f>GOOGLEFINANCE("NSE:INFY", "high",DATE(2020,1,1),DATE(2021,1,1),"daily")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GOOGLEFINANCE("NSE:ITC",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GOOGLEFINANCE("NSE:ITC", "high",DATE(2000,1,1),DATE(2001,1,1),"daily")</f>
        <v/>
      </c>
    </row>
    <row r="551">
      <c r="B551">
        <f>GOOGLEFINANCE("NSE:ITC", "high",DATE(2002,1,1),DATE(2003,1,1),"daily")</f>
        <v/>
      </c>
    </row>
    <row r="826">
      <c r="B826">
        <f>GOOGLEFINANCE("NSE:ITC", "high",DATE(2003,1,1),DATE(2004,1,1),"daily")</f>
        <v/>
      </c>
    </row>
    <row r="1101">
      <c r="B1101">
        <f>GOOGLEFINANCE("NSE:ITC", "high",DATE(2004,1,1),DATE(2005,1,1),"daily")</f>
        <v/>
      </c>
    </row>
    <row r="1376">
      <c r="B1376">
        <f>GOOGLEFINANCE("NSE:ITC", "high",DATE(2005,1,1),DATE(2006,1,1),"daily")</f>
        <v/>
      </c>
    </row>
    <row r="1651">
      <c r="B1651">
        <f>GOOGLEFINANCE("NSE:ITC", "high",DATE(2006,1,1),DATE(2007,1,1),"daily")</f>
        <v/>
      </c>
    </row>
    <row r="1926">
      <c r="B1926">
        <f>GOOGLEFINANCE("NSE:ITC", "high",DATE(2007,1,1),DATE(2008,1,1),"daily")</f>
        <v/>
      </c>
    </row>
    <row r="2201">
      <c r="B2201">
        <f>GOOGLEFINANCE("NSE:ITC", "high",DATE(2008,1,1),DATE(2009,1,1),"daily")</f>
        <v/>
      </c>
    </row>
    <row r="2476">
      <c r="B2476">
        <f>GOOGLEFINANCE("NSE:ITC", "high",DATE(2009,1,1),DATE(2010,1,1),"daily")</f>
        <v/>
      </c>
    </row>
    <row r="2751">
      <c r="B2751">
        <f>GOOGLEFINANCE("NSE:ITC", "high",DATE(2010,1,1),DATE(2011,1,1),"daily")</f>
        <v/>
      </c>
    </row>
    <row r="3026">
      <c r="B3026">
        <f>GOOGLEFINANCE("NSE:ITC", "high",DATE(2011,1,1),DATE(2012,1,1),"daily")</f>
        <v/>
      </c>
    </row>
    <row r="3301">
      <c r="B3301">
        <f>GOOGLEFINANCE("NSE:ITC", "high",DATE(2012,1,1),DATE(2013,1,1),"daily")</f>
        <v/>
      </c>
    </row>
    <row r="3576">
      <c r="B3576">
        <f>GOOGLEFINANCE("NSE:ITC", "high",DATE(2013,1,1),DATE(2014,1,1),"daily")</f>
        <v/>
      </c>
    </row>
    <row r="3851">
      <c r="B3851">
        <f>GOOGLEFINANCE("NSE:ITC", "high",DATE(2014,1,1),DATE(2015,1,1),"daily")</f>
        <v/>
      </c>
    </row>
    <row r="4126">
      <c r="B4126">
        <f>GOOGLEFINANCE("NSE:ITC", "high",DATE(2015,1,1),DATE(2016,1,1),"daily")</f>
        <v/>
      </c>
    </row>
    <row r="4401">
      <c r="B4401">
        <f>GOOGLEFINANCE("NSE:ITC", "high",DATE(2016,1,1),DATE(2017,1,1),"daily")</f>
        <v/>
      </c>
    </row>
    <row r="4676">
      <c r="B4676">
        <f>GOOGLEFINANCE("NSE:ITC", "high",DATE(2017,1,1),DATE(2018,1,1),"daily")</f>
        <v/>
      </c>
    </row>
    <row r="4951">
      <c r="B4951">
        <f>GOOGLEFINANCE("NSE:ITC", "high",DATE(2018,1,1),DATE(2019,1,1),"daily")</f>
        <v/>
      </c>
    </row>
    <row r="5226">
      <c r="B5226">
        <f>GOOGLEFINANCE("NSE:ITC", "high",DATE(2019,1,1),DATE(2020,1,1),"daily")</f>
        <v/>
      </c>
    </row>
    <row r="5501">
      <c r="B5501">
        <f>GOOGLEFINANCE("NSE:ITC", "high",DATE(2020,1,1),DATE(2021,1,1),"daily")</f>
        <v/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GOOGLEFINANCE("NSE:BRITANNIA",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2019</t>
        </is>
      </c>
    </row>
    <row r="7">
      <c r="A7" t="inlineStr">
        <is>
          <t>2020</t>
        </is>
      </c>
    </row>
    <row r="276">
      <c r="B276">
        <f>GOOGLEFINANCE("NSE:BRITANNIA", "high",DATE(2000,1,1),DATE(2001,1,1),"daily")</f>
        <v/>
      </c>
    </row>
    <row r="551">
      <c r="B551">
        <f>GOOGLEFINANCE("NSE:BRITANNIA", "high",DATE(2002,1,1),DATE(2003,1,1),"daily")</f>
        <v/>
      </c>
    </row>
    <row r="826">
      <c r="B826">
        <f>GOOGLEFINANCE("NSE:BRITANNIA", "high",DATE(2003,1,1),DATE(2004,1,1),"daily")</f>
        <v/>
      </c>
    </row>
    <row r="1101">
      <c r="B1101">
        <f>GOOGLEFINANCE("NSE:BRITANNIA", "high",DATE(2019,1,1),DATE(2020,1,1),"daily")</f>
        <v/>
      </c>
    </row>
    <row r="1376">
      <c r="B1376">
        <f>GOOGLEFINANCE("NSE:BRITANNIA", "high",DATE(2020,1,1),DATE(2021,1,1),"daily")</f>
        <v/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49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GOOGLEFINANCE("NSE:DRREDDY",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276">
      <c r="B276">
        <f>GOOGLEFINANCE("NSE:DRREDDY", "high",DATE(2000,1,1),DATE(2001,1,1),"daily")</f>
        <v/>
      </c>
    </row>
    <row r="551">
      <c r="B551">
        <f>GOOGLEFINANCE("NSE:DRREDDY", "high",DATE(2002,1,1),DATE(2003,1,1),"daily")</f>
        <v/>
      </c>
    </row>
    <row r="826">
      <c r="B826">
        <f>GOOGLEFINANCE("NSE:DRREDDY", "high",DATE(2003,1,1),DATE(2004,1,1),"daily")</f>
        <v/>
      </c>
    </row>
    <row r="1101">
      <c r="B1101">
        <f>GOOGLEFINANCE("NSE:DRREDDY", "high",DATE(2004,1,1),DATE(2005,1,1),"daily")</f>
        <v/>
      </c>
    </row>
    <row r="1376">
      <c r="B1376">
        <f>GOOGLEFINANCE("NSE:DRREDDY", "high",DATE(2005,1,1),DATE(2006,1,1),"daily")</f>
        <v/>
      </c>
    </row>
    <row r="1651">
      <c r="B1651">
        <f>GOOGLEFINANCE("NSE:DRREDDY", "high",DATE(2006,1,1),DATE(2007,1,1),"daily")</f>
        <v/>
      </c>
    </row>
    <row r="1926">
      <c r="B1926">
        <f>GOOGLEFINANCE("NSE:DRREDDY", "high",DATE(2007,1,1),DATE(2008,1,1),"daily")</f>
        <v/>
      </c>
    </row>
    <row r="2201">
      <c r="B2201">
        <f>GOOGLEFINANCE("NSE:DRREDDY", "high",DATE(2010,1,1),DATE(2011,1,1),"daily")</f>
        <v/>
      </c>
    </row>
    <row r="2476">
      <c r="B2476">
        <f>GOOGLEFINANCE("NSE:DRREDDY", "high",DATE(2011,1,1),DATE(2012,1,1),"daily")</f>
        <v/>
      </c>
    </row>
    <row r="2751">
      <c r="B2751">
        <f>GOOGLEFINANCE("NSE:DRREDDY", "high",DATE(2012,1,1),DATE(2013,1,1),"daily")</f>
        <v/>
      </c>
    </row>
    <row r="3026">
      <c r="B3026">
        <f>GOOGLEFINANCE("NSE:DRREDDY", "high",DATE(2013,1,1),DATE(2014,1,1),"daily")</f>
        <v/>
      </c>
    </row>
    <row r="3301">
      <c r="B3301">
        <f>GOOGLEFINANCE("NSE:DRREDDY", "high",DATE(2014,1,1),DATE(2015,1,1),"daily")</f>
        <v/>
      </c>
    </row>
    <row r="3576">
      <c r="B3576">
        <f>GOOGLEFINANCE("NSE:DRREDDY", "high",DATE(2015,1,1),DATE(2016,1,1),"daily")</f>
        <v/>
      </c>
    </row>
    <row r="3851">
      <c r="B3851">
        <f>GOOGLEFINANCE("NSE:DRREDDY", "high",DATE(2016,1,1),DATE(2017,1,1),"daily")</f>
        <v/>
      </c>
    </row>
    <row r="4126">
      <c r="B4126">
        <f>GOOGLEFINANCE("NSE:DRREDDY", "high",DATE(2017,1,1),DATE(2018,1,1),"daily")</f>
        <v/>
      </c>
    </row>
    <row r="4401">
      <c r="B4401">
        <f>GOOGLEFINANCE("NSE:DRREDDY", "high",DATE(2018,1,1),DATE(2019,1,1),"daily")</f>
        <v/>
      </c>
    </row>
    <row r="4676">
      <c r="B4676">
        <f>GOOGLEFINANCE("NSE:DRREDDY", "high",DATE(2019,1,1),DATE(2020,1,1),"daily")</f>
        <v/>
      </c>
    </row>
    <row r="4951">
      <c r="B4951">
        <f>GOOGLEFINANCE("NSE:DRREDDY", "high",DATE(2020,1,1),DATE(2021,1,1),"daily")</f>
        <v/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GOOGLEFINANCE("NSE:DABUR", "high",DATE(2000,1,1),DATE(2001,1,1),"daily")</f>
        <v/>
      </c>
    </row>
    <row r="2">
      <c r="A2" t="inlineStr">
        <is>
          <t>2000</t>
        </is>
      </c>
    </row>
    <row r="3">
      <c r="A3" t="inlineStr">
        <is>
          <t>2002</t>
        </is>
      </c>
    </row>
    <row r="4">
      <c r="A4" t="inlineStr">
        <is>
          <t>2003</t>
        </is>
      </c>
    </row>
    <row r="5">
      <c r="A5" t="inlineStr">
        <is>
          <t>2004</t>
        </is>
      </c>
    </row>
    <row r="6">
      <c r="A6" t="inlineStr">
        <is>
          <t>2005</t>
        </is>
      </c>
    </row>
    <row r="7">
      <c r="A7" t="inlineStr">
        <is>
          <t>2006</t>
        </is>
      </c>
    </row>
    <row r="276">
      <c r="B276">
        <f>GOOGLEFINANCE("NSE:DABUR", "high",DATE(2002,1,1),DATE(2003,1,1),"daily")</f>
        <v/>
      </c>
    </row>
    <row r="551">
      <c r="B551">
        <f>GOOGLEFINANCE("NSE:DABUR", "high",DATE(2003,1,1),DATE(2004,1,1),"daily")</f>
        <v/>
      </c>
    </row>
    <row r="826">
      <c r="B826">
        <f>GOOGLEFINANCE("NSE:DABUR", "high",DATE(2004,1,1),DATE(2005,1,1),"daily")</f>
        <v/>
      </c>
    </row>
    <row r="1101">
      <c r="B1101">
        <f>GOOGLEFINANCE("NSE:DABUR", "high",DATE(2005,1,1),DATE(2006,1,1),"daily")</f>
        <v/>
      </c>
    </row>
    <row r="1376">
      <c r="B1376">
        <f>GOOGLEFINANCE("NSE:DABUR", "high",DATE(2006,1,1),DATE(2007,1,1),"daily")</f>
        <v/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GOOGLEFINANCE("NSE:HCL-INSYS", "high",DATE(2000,1,1),DATE(2001,1,1),"daily")</f>
        <v/>
      </c>
    </row>
    <row r="2">
      <c r="A2" t="inlineStr">
        <is>
          <t>2000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38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GOOGLEFINANCE("NSE:ZEEL", "high",DATE(2000,1,1),DATE(2001,1,1),"daily")</f>
        <v/>
      </c>
    </row>
    <row r="2">
      <c r="A2" t="inlineStr">
        <is>
          <t>2000</t>
        </is>
      </c>
    </row>
    <row r="3">
      <c r="A3" t="inlineStr">
        <is>
          <t>2002</t>
        </is>
      </c>
    </row>
    <row r="4">
      <c r="A4" t="inlineStr">
        <is>
          <t>2003</t>
        </is>
      </c>
    </row>
    <row r="5">
      <c r="A5" t="inlineStr">
        <is>
          <t>2004</t>
        </is>
      </c>
    </row>
    <row r="6">
      <c r="A6" t="inlineStr">
        <is>
          <t>2005</t>
        </is>
      </c>
    </row>
    <row r="7">
      <c r="A7" t="inlineStr">
        <is>
          <t>2006</t>
        </is>
      </c>
    </row>
    <row r="8">
      <c r="A8" t="inlineStr">
        <is>
          <t>2007</t>
        </is>
      </c>
    </row>
    <row r="9">
      <c r="A9" t="inlineStr">
        <is>
          <t>2008</t>
        </is>
      </c>
    </row>
    <row r="10">
      <c r="A10" t="inlineStr">
        <is>
          <t>2014</t>
        </is>
      </c>
    </row>
    <row r="11">
      <c r="A11" t="inlineStr">
        <is>
          <t>2015</t>
        </is>
      </c>
    </row>
    <row r="12">
      <c r="A12" t="inlineStr">
        <is>
          <t>2016</t>
        </is>
      </c>
    </row>
    <row r="13">
      <c r="A13" t="inlineStr">
        <is>
          <t>2017</t>
        </is>
      </c>
    </row>
    <row r="14">
      <c r="A14" t="inlineStr">
        <is>
          <t>2018</t>
        </is>
      </c>
    </row>
    <row r="15">
      <c r="A15" t="inlineStr">
        <is>
          <t>2019</t>
        </is>
      </c>
    </row>
    <row r="16">
      <c r="A16" t="inlineStr">
        <is>
          <t>2020</t>
        </is>
      </c>
    </row>
    <row r="276">
      <c r="B276">
        <f>GOOGLEFINANCE("NSE:ZEEL", "high",DATE(2002,1,1),DATE(2003,1,1),"daily")</f>
        <v/>
      </c>
    </row>
    <row r="551">
      <c r="B551">
        <f>GOOGLEFINANCE("NSE:ZEEL", "high",DATE(2003,1,1),DATE(2004,1,1),"daily")</f>
        <v/>
      </c>
    </row>
    <row r="826">
      <c r="B826">
        <f>GOOGLEFINANCE("NSE:ZEEL", "high",DATE(2004,1,1),DATE(2005,1,1),"daily")</f>
        <v/>
      </c>
    </row>
    <row r="1101">
      <c r="B1101">
        <f>GOOGLEFINANCE("NSE:ZEEL", "high",DATE(2005,1,1),DATE(2006,1,1),"daily")</f>
        <v/>
      </c>
    </row>
    <row r="1376">
      <c r="B1376">
        <f>GOOGLEFINANCE("NSE:ZEEL", "high",DATE(2006,1,1),DATE(2007,1,1),"daily")</f>
        <v/>
      </c>
    </row>
    <row r="1651">
      <c r="B1651">
        <f>GOOGLEFINANCE("NSE:ZEEL", "high",DATE(2007,1,1),DATE(2008,1,1),"daily")</f>
        <v/>
      </c>
    </row>
    <row r="1926">
      <c r="B1926">
        <f>GOOGLEFINANCE("NSE:ZEEL", "high",DATE(2008,1,1),DATE(2009,1,1),"daily")</f>
        <v/>
      </c>
    </row>
    <row r="2201">
      <c r="B2201">
        <f>GOOGLEFINANCE("NSE:ZEEL", "high",DATE(2014,1,1),DATE(2015,1,1),"daily")</f>
        <v/>
      </c>
    </row>
    <row r="2476">
      <c r="B2476">
        <f>GOOGLEFINANCE("NSE:ZEEL", "high",DATE(2015,1,1),DATE(2016,1,1),"daily")</f>
        <v/>
      </c>
    </row>
    <row r="2751">
      <c r="B2751">
        <f>GOOGLEFINANCE("NSE:ZEEL", "high",DATE(2016,1,1),DATE(2017,1,1),"daily")</f>
        <v/>
      </c>
    </row>
    <row r="3026">
      <c r="B3026">
        <f>GOOGLEFINANCE("NSE:ZEEL", "high",DATE(2017,1,1),DATE(2018,1,1),"daily")</f>
        <v/>
      </c>
    </row>
    <row r="3301">
      <c r="B3301">
        <f>GOOGLEFINANCE("NSE:ZEEL", "high",DATE(2018,1,1),DATE(2019,1,1),"daily")</f>
        <v/>
      </c>
    </row>
    <row r="3576">
      <c r="B3576">
        <f>GOOGLEFINANCE("NSE:ZEEL", "high",DATE(2019,1,1),DATE(2020,1,1),"daily")</f>
        <v/>
      </c>
    </row>
    <row r="3851">
      <c r="B3851">
        <f>GOOGLEFINANCE("NSE:ZEEL", "high",DATE(2020,1,1),DATE(2021,1,1),"daily")</f>
        <v/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GOOGLEFINANCE("NSE:NIITLTD", "high",DATE(2002,1,1),DATE(2003,1,1),"daily")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276">
      <c r="B276">
        <f>GOOGLEFINANCE("NSE:NIITLTD", "high",DATE(2003,1,1),DATE(2004,1,1),"daily")</f>
        <v/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9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GOOGLEFINANCE("NSE:BPCL", "high",DATE(2002,1,1),DATE(2003,1,1),"daily")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276">
      <c r="B276">
        <f>GOOGLEFINANCE("NSE:BPCL", "high",DATE(2003,1,1),DATE(2004,1,1),"daily")</f>
        <v/>
      </c>
    </row>
    <row r="551">
      <c r="B551">
        <f>GOOGLEFINANCE("NSE:BPCL", "high",DATE(2004,1,1),DATE(2005,1,1),"daily")</f>
        <v/>
      </c>
    </row>
    <row r="826">
      <c r="B826">
        <f>GOOGLEFINANCE("NSE:BPCL", "high",DATE(2005,1,1),DATE(2006,1,1),"daily")</f>
        <v/>
      </c>
    </row>
    <row r="1101">
      <c r="B1101">
        <f>GOOGLEFINANCE("NSE:BPCL", "high",DATE(2006,1,1),DATE(2007,1,1),"daily")</f>
        <v/>
      </c>
    </row>
    <row r="1376">
      <c r="B1376">
        <f>GOOGLEFINANCE("NSE:BPCL", "high",DATE(2007,1,1),DATE(2008,1,1),"daily")</f>
        <v/>
      </c>
    </row>
    <row r="1651">
      <c r="B1651">
        <f>GOOGLEFINANCE("NSE:BPCL", "high",DATE(2008,1,1),DATE(2009,1,1),"daily")</f>
        <v/>
      </c>
    </row>
    <row r="1926">
      <c r="B1926">
        <f>GOOGLEFINANCE("NSE:BPCL", "high",DATE(2009,1,1),DATE(2010,1,1),"daily")</f>
        <v/>
      </c>
    </row>
    <row r="2201">
      <c r="B2201">
        <f>GOOGLEFINANCE("NSE:BPCL", "high",DATE(2010,1,1),DATE(2011,1,1),"daily")</f>
        <v/>
      </c>
    </row>
    <row r="2476">
      <c r="B2476">
        <f>GOOGLEFINANCE("NSE:BPCL", "high",DATE(2011,1,1),DATE(2012,1,1),"daily")</f>
        <v/>
      </c>
    </row>
    <row r="2751">
      <c r="B2751">
        <f>GOOGLEFINANCE("NSE:BPCL", "high",DATE(2012,1,1),DATE(2013,1,1),"daily")</f>
        <v/>
      </c>
    </row>
    <row r="3026">
      <c r="B3026">
        <f>GOOGLEFINANCE("NSE:BPCL", "high",DATE(2013,1,1),DATE(2014,1,1),"daily")</f>
        <v/>
      </c>
    </row>
    <row r="3301">
      <c r="B3301">
        <f>GOOGLEFINANCE("NSE:BPCL", "high",DATE(2014,1,1),DATE(2015,1,1),"daily")</f>
        <v/>
      </c>
    </row>
    <row r="3576">
      <c r="B3576">
        <f>GOOGLEFINANCE("NSE:BPCL", "high",DATE(2015,1,1),DATE(2016,1,1),"daily")</f>
        <v/>
      </c>
    </row>
    <row r="3851">
      <c r="B3851">
        <f>GOOGLEFINANCE("NSE:BPCL", "high",DATE(2016,1,1),DATE(2017,1,1),"daily")</f>
        <v/>
      </c>
    </row>
    <row r="4126">
      <c r="B4126">
        <f>GOOGLEFINANCE("NSE:BPCL", "high",DATE(2017,1,1),DATE(2018,1,1),"daily")</f>
        <v/>
      </c>
    </row>
    <row r="4401">
      <c r="B4401">
        <f>GOOGLEFINANCE("NSE:BPCL", "high",DATE(2018,1,1),DATE(2019,1,1),"daily")</f>
        <v/>
      </c>
    </row>
    <row r="4676">
      <c r="B4676">
        <f>GOOGLEFINANCE("NSE:BPCL", "high",DATE(2019,1,1),DATE(2020,1,1),"daily")</f>
        <v/>
      </c>
    </row>
    <row r="4951">
      <c r="B4951">
        <f>GOOGLEFINANCE("NSE:BPCL", "high",DATE(2020,1,1),DATE(2021,1,1),"daily")</f>
        <v/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49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GOOGLEFINANCE("NSE:HCLTECH", "high",DATE(2002,1,1),DATE(2003,1,1),"daily")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276">
      <c r="B276">
        <f>GOOGLEFINANCE("NSE:HCLTECH", "high",DATE(2003,1,1),DATE(2004,1,1),"daily")</f>
        <v/>
      </c>
    </row>
    <row r="551">
      <c r="B551">
        <f>GOOGLEFINANCE("NSE:HCLTECH", "high",DATE(2004,1,1),DATE(2005,1,1),"daily")</f>
        <v/>
      </c>
    </row>
    <row r="826">
      <c r="B826">
        <f>GOOGLEFINANCE("NSE:HCLTECH", "high",DATE(2005,1,1),DATE(2006,1,1),"daily")</f>
        <v/>
      </c>
    </row>
    <row r="1101">
      <c r="B1101">
        <f>GOOGLEFINANCE("NSE:HCLTECH", "high",DATE(2006,1,1),DATE(2007,1,1),"daily")</f>
        <v/>
      </c>
    </row>
    <row r="1376">
      <c r="B1376">
        <f>GOOGLEFINANCE("NSE:HCLTECH", "high",DATE(2007,1,1),DATE(2008,1,1),"daily")</f>
        <v/>
      </c>
    </row>
    <row r="1651">
      <c r="B1651">
        <f>GOOGLEFINANCE("NSE:HCLTECH", "high",DATE(2008,1,1),DATE(2009,1,1),"daily")</f>
        <v/>
      </c>
    </row>
    <row r="1926">
      <c r="B1926">
        <f>GOOGLEFINANCE("NSE:HCLTECH", "high",DATE(2009,1,1),DATE(2010,1,1),"daily")</f>
        <v/>
      </c>
    </row>
    <row r="2201">
      <c r="B2201">
        <f>GOOGLEFINANCE("NSE:HCLTECH", "high",DATE(2010,1,1),DATE(2011,1,1),"daily")</f>
        <v/>
      </c>
    </row>
    <row r="2476">
      <c r="B2476">
        <f>GOOGLEFINANCE("NSE:HCLTECH", "high",DATE(2011,1,1),DATE(2012,1,1),"daily")</f>
        <v/>
      </c>
    </row>
    <row r="2751">
      <c r="B2751">
        <f>GOOGLEFINANCE("NSE:HCLTECH", "high",DATE(2012,1,1),DATE(2013,1,1),"daily")</f>
        <v/>
      </c>
    </row>
    <row r="3026">
      <c r="B3026">
        <f>GOOGLEFINANCE("NSE:HCLTECH", "high",DATE(2013,1,1),DATE(2014,1,1),"daily")</f>
        <v/>
      </c>
    </row>
    <row r="3301">
      <c r="B3301">
        <f>GOOGLEFINANCE("NSE:HCLTECH", "high",DATE(2014,1,1),DATE(2015,1,1),"daily")</f>
        <v/>
      </c>
    </row>
    <row r="3576">
      <c r="B3576">
        <f>GOOGLEFINANCE("NSE:HCLTECH", "high",DATE(2015,1,1),DATE(2016,1,1),"daily")</f>
        <v/>
      </c>
    </row>
    <row r="3851">
      <c r="B3851">
        <f>GOOGLEFINANCE("NSE:HCLTECH", "high",DATE(2016,1,1),DATE(2017,1,1),"daily")</f>
        <v/>
      </c>
    </row>
    <row r="4126">
      <c r="B4126">
        <f>GOOGLEFINANCE("NSE:HCLTECH", "high",DATE(2017,1,1),DATE(2018,1,1),"daily")</f>
        <v/>
      </c>
    </row>
    <row r="4401">
      <c r="B4401">
        <f>GOOGLEFINANCE("NSE:HCLTECH", "high",DATE(2018,1,1),DATE(2019,1,1),"daily")</f>
        <v/>
      </c>
    </row>
    <row r="4676">
      <c r="B4676">
        <f>GOOGLEFINANCE("NSE:HCLTECH", "high",DATE(2019,1,1),DATE(2020,1,1),"daily")</f>
        <v/>
      </c>
    </row>
    <row r="4951">
      <c r="B4951">
        <f>GOOGLEFINANCE("NSE:HCLTECH", "high",DATE(2020,1,1),DATE(2021,1,1),"daily")</f>
        <v/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GOOGLEFINANCE("NSE:SCI", "high",DATE(2002,1,1),DATE(2003,1,1),"daily")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276">
      <c r="B276">
        <f>GOOGLEFINANCE("NSE:SCI", "high",DATE(2003,1,1),DATE(2004,1,1),"daily")</f>
        <v/>
      </c>
    </row>
    <row r="551">
      <c r="B551">
        <f>GOOGLEFINANCE("NSE:SCI", "high",DATE(2004,1,1),DATE(2005,1,1),"daily")</f>
        <v/>
      </c>
    </row>
    <row r="826">
      <c r="B826">
        <f>GOOGLEFINANCE("NSE:SCI", "high",DATE(2005,1,1),DATE(2006,1,1),"daily")</f>
        <v/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49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GOOGLEFINANCE("NSE:SUNPHARMA", "high",DATE(2002,1,1),DATE(2003,1,1),"daily")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276">
      <c r="B276">
        <f>GOOGLEFINANCE("NSE:SUNPHARMA", "high",DATE(2003,1,1),DATE(2004,1,1),"daily")</f>
        <v/>
      </c>
    </row>
    <row r="551">
      <c r="B551">
        <f>GOOGLEFINANCE("NSE:SUNPHARMA", "high",DATE(2004,1,1),DATE(2005,1,1),"daily")</f>
        <v/>
      </c>
    </row>
    <row r="826">
      <c r="B826">
        <f>GOOGLEFINANCE("NSE:SUNPHARMA", "high",DATE(2005,1,1),DATE(2006,1,1),"daily")</f>
        <v/>
      </c>
    </row>
    <row r="1101">
      <c r="B1101">
        <f>GOOGLEFINANCE("NSE:SUNPHARMA", "high",DATE(2006,1,1),DATE(2007,1,1),"daily")</f>
        <v/>
      </c>
    </row>
    <row r="1376">
      <c r="B1376">
        <f>GOOGLEFINANCE("NSE:SUNPHARMA", "high",DATE(2007,1,1),DATE(2008,1,1),"daily")</f>
        <v/>
      </c>
    </row>
    <row r="1651">
      <c r="B1651">
        <f>GOOGLEFINANCE("NSE:SUNPHARMA", "high",DATE(2008,1,1),DATE(2009,1,1),"daily")</f>
        <v/>
      </c>
    </row>
    <row r="1926">
      <c r="B1926">
        <f>GOOGLEFINANCE("NSE:SUNPHARMA", "high",DATE(2009,1,1),DATE(2010,1,1),"daily")</f>
        <v/>
      </c>
    </row>
    <row r="2201">
      <c r="B2201">
        <f>GOOGLEFINANCE("NSE:SUNPHARMA", "high",DATE(2010,1,1),DATE(2011,1,1),"daily")</f>
        <v/>
      </c>
    </row>
    <row r="2476">
      <c r="B2476">
        <f>GOOGLEFINANCE("NSE:SUNPHARMA", "high",DATE(2011,1,1),DATE(2012,1,1),"daily")</f>
        <v/>
      </c>
    </row>
    <row r="2751">
      <c r="B2751">
        <f>GOOGLEFINANCE("NSE:SUNPHARMA", "high",DATE(2012,1,1),DATE(2013,1,1),"daily")</f>
        <v/>
      </c>
    </row>
    <row r="3026">
      <c r="B3026">
        <f>GOOGLEFINANCE("NSE:SUNPHARMA", "high",DATE(2013,1,1),DATE(2014,1,1),"daily")</f>
        <v/>
      </c>
    </row>
    <row r="3301">
      <c r="B3301">
        <f>GOOGLEFINANCE("NSE:SUNPHARMA", "high",DATE(2014,1,1),DATE(2015,1,1),"daily")</f>
        <v/>
      </c>
    </row>
    <row r="3576">
      <c r="B3576">
        <f>GOOGLEFINANCE("NSE:SUNPHARMA", "high",DATE(2015,1,1),DATE(2016,1,1),"daily")</f>
        <v/>
      </c>
    </row>
    <row r="3851">
      <c r="B3851">
        <f>GOOGLEFINANCE("NSE:SUNPHARMA", "high",DATE(2016,1,1),DATE(2017,1,1),"daily")</f>
        <v/>
      </c>
    </row>
    <row r="4126">
      <c r="B4126">
        <f>GOOGLEFINANCE("NSE:SUNPHARMA", "high",DATE(2017,1,1),DATE(2018,1,1),"daily")</f>
        <v/>
      </c>
    </row>
    <row r="4401">
      <c r="B4401">
        <f>GOOGLEFINANCE("NSE:SUNPHARMA", "high",DATE(2018,1,1),DATE(2019,1,1),"daily")</f>
        <v/>
      </c>
    </row>
    <row r="4676">
      <c r="B4676">
        <f>GOOGLEFINANCE("NSE:SUNPHARMA", "high",DATE(2019,1,1),DATE(2020,1,1),"daily")</f>
        <v/>
      </c>
    </row>
    <row r="4951">
      <c r="B4951">
        <f>GOOGLEFINANCE("NSE:SUNPHARMA", "high",DATE(2020,1,1),DATE(2021,1,1),"daily")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GOOGLEFINANCE("NSE:HDFCBANK",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GOOGLEFINANCE("NSE:HDFCBANK", "high",DATE(2000,1,1),DATE(2001,1,1),"daily")</f>
        <v/>
      </c>
    </row>
    <row r="551">
      <c r="B551">
        <f>GOOGLEFINANCE("NSE:HDFCBANK", "high",DATE(2002,1,1),DATE(2003,1,1),"daily")</f>
        <v/>
      </c>
    </row>
    <row r="826">
      <c r="B826">
        <f>GOOGLEFINANCE("NSE:HDFCBANK", "high",DATE(2003,1,1),DATE(2004,1,1),"daily")</f>
        <v/>
      </c>
    </row>
    <row r="1101">
      <c r="B1101">
        <f>GOOGLEFINANCE("NSE:HDFCBANK", "high",DATE(2004,1,1),DATE(2005,1,1),"daily")</f>
        <v/>
      </c>
    </row>
    <row r="1376">
      <c r="B1376">
        <f>GOOGLEFINANCE("NSE:HDFCBANK", "high",DATE(2005,1,1),DATE(2006,1,1),"daily")</f>
        <v/>
      </c>
    </row>
    <row r="1651">
      <c r="B1651">
        <f>GOOGLEFINANCE("NSE:HDFCBANK", "high",DATE(2006,1,1),DATE(2007,1,1),"daily")</f>
        <v/>
      </c>
    </row>
    <row r="1926">
      <c r="B1926">
        <f>GOOGLEFINANCE("NSE:HDFCBANK", "high",DATE(2007,1,1),DATE(2008,1,1),"daily")</f>
        <v/>
      </c>
    </row>
    <row r="2201">
      <c r="B2201">
        <f>GOOGLEFINANCE("NSE:HDFCBANK", "high",DATE(2008,1,1),DATE(2009,1,1),"daily")</f>
        <v/>
      </c>
    </row>
    <row r="2476">
      <c r="B2476">
        <f>GOOGLEFINANCE("NSE:HDFCBANK", "high",DATE(2009,1,1),DATE(2010,1,1),"daily")</f>
        <v/>
      </c>
    </row>
    <row r="2751">
      <c r="B2751">
        <f>GOOGLEFINANCE("NSE:HDFCBANK", "high",DATE(2010,1,1),DATE(2011,1,1),"daily")</f>
        <v/>
      </c>
    </row>
    <row r="3026">
      <c r="B3026">
        <f>GOOGLEFINANCE("NSE:HDFCBANK", "high",DATE(2011,1,1),DATE(2012,1,1),"daily")</f>
        <v/>
      </c>
    </row>
    <row r="3301">
      <c r="B3301">
        <f>GOOGLEFINANCE("NSE:HDFCBANK", "high",DATE(2012,1,1),DATE(2013,1,1),"daily")</f>
        <v/>
      </c>
    </row>
    <row r="3576">
      <c r="B3576">
        <f>GOOGLEFINANCE("NSE:HDFCBANK", "high",DATE(2013,1,1),DATE(2014,1,1),"daily")</f>
        <v/>
      </c>
    </row>
    <row r="3851">
      <c r="B3851">
        <f>GOOGLEFINANCE("NSE:HDFCBANK", "high",DATE(2014,1,1),DATE(2015,1,1),"daily")</f>
        <v/>
      </c>
    </row>
    <row r="4126">
      <c r="B4126">
        <f>GOOGLEFINANCE("NSE:HDFCBANK", "high",DATE(2015,1,1),DATE(2016,1,1),"daily")</f>
        <v/>
      </c>
    </row>
    <row r="4401">
      <c r="B4401">
        <f>GOOGLEFINANCE("NSE:HDFCBANK", "high",DATE(2016,1,1),DATE(2017,1,1),"daily")</f>
        <v/>
      </c>
    </row>
    <row r="4676">
      <c r="B4676">
        <f>GOOGLEFINANCE("NSE:HDFCBANK", "high",DATE(2017,1,1),DATE(2018,1,1),"daily")</f>
        <v/>
      </c>
    </row>
    <row r="4951">
      <c r="B4951">
        <f>GOOGLEFINANCE("NSE:HDFCBANK", "high",DATE(2018,1,1),DATE(2019,1,1),"daily")</f>
        <v/>
      </c>
    </row>
    <row r="5226">
      <c r="B5226">
        <f>GOOGLEFINANCE("NSE:HDFCBANK", "high",DATE(2019,1,1),DATE(2020,1,1),"daily")</f>
        <v/>
      </c>
    </row>
    <row r="5501">
      <c r="B5501">
        <f>GOOGLEFINANCE("NSE:HDFCBANK", "high",DATE(2020,1,1),DATE(2021,1,1),"daily")</f>
        <v/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9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GOOGLEFINANCE("NSE:WIPRO", "high",DATE(2002,1,1),DATE(2003,1,1),"daily")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276">
      <c r="B276">
        <f>GOOGLEFINANCE("NSE:WIPRO", "high",DATE(2003,1,1),DATE(2004,1,1),"daily")</f>
        <v/>
      </c>
    </row>
    <row r="551">
      <c r="B551">
        <f>GOOGLEFINANCE("NSE:WIPRO", "high",DATE(2004,1,1),DATE(2005,1,1),"daily")</f>
        <v/>
      </c>
    </row>
    <row r="826">
      <c r="B826">
        <f>GOOGLEFINANCE("NSE:WIPRO", "high",DATE(2005,1,1),DATE(2006,1,1),"daily")</f>
        <v/>
      </c>
    </row>
    <row r="1101">
      <c r="B1101">
        <f>GOOGLEFINANCE("NSE:WIPRO", "high",DATE(2006,1,1),DATE(2007,1,1),"daily")</f>
        <v/>
      </c>
    </row>
    <row r="1376">
      <c r="B1376">
        <f>GOOGLEFINANCE("NSE:WIPRO", "high",DATE(2007,1,1),DATE(2008,1,1),"daily")</f>
        <v/>
      </c>
    </row>
    <row r="1651">
      <c r="B1651">
        <f>GOOGLEFINANCE("NSE:WIPRO", "high",DATE(2008,1,1),DATE(2009,1,1),"daily")</f>
        <v/>
      </c>
    </row>
    <row r="1926">
      <c r="B1926">
        <f>GOOGLEFINANCE("NSE:WIPRO", "high",DATE(2009,1,1),DATE(2010,1,1),"daily")</f>
        <v/>
      </c>
    </row>
    <row r="2201">
      <c r="B2201">
        <f>GOOGLEFINANCE("NSE:WIPRO", "high",DATE(2010,1,1),DATE(2011,1,1),"daily")</f>
        <v/>
      </c>
    </row>
    <row r="2476">
      <c r="B2476">
        <f>GOOGLEFINANCE("NSE:WIPRO", "high",DATE(2011,1,1),DATE(2012,1,1),"daily")</f>
        <v/>
      </c>
    </row>
    <row r="2751">
      <c r="B2751">
        <f>GOOGLEFINANCE("NSE:WIPRO", "high",DATE(2012,1,1),DATE(2013,1,1),"daily")</f>
        <v/>
      </c>
    </row>
    <row r="3026">
      <c r="B3026">
        <f>GOOGLEFINANCE("NSE:WIPRO", "high",DATE(2013,1,1),DATE(2014,1,1),"daily")</f>
        <v/>
      </c>
    </row>
    <row r="3301">
      <c r="B3301">
        <f>GOOGLEFINANCE("NSE:WIPRO", "high",DATE(2014,1,1),DATE(2015,1,1),"daily")</f>
        <v/>
      </c>
    </row>
    <row r="3576">
      <c r="B3576">
        <f>GOOGLEFINANCE("NSE:WIPRO", "high",DATE(2015,1,1),DATE(2016,1,1),"daily")</f>
        <v/>
      </c>
    </row>
    <row r="3851">
      <c r="B3851">
        <f>GOOGLEFINANCE("NSE:WIPRO", "high",DATE(2016,1,1),DATE(2017,1,1),"daily")</f>
        <v/>
      </c>
    </row>
    <row r="4126">
      <c r="B4126">
        <f>GOOGLEFINANCE("NSE:WIPRO", "high",DATE(2017,1,1),DATE(2018,1,1),"daily")</f>
        <v/>
      </c>
    </row>
    <row r="4401">
      <c r="B4401">
        <f>GOOGLEFINANCE("NSE:WIPRO", "high",DATE(2018,1,1),DATE(2019,1,1),"daily")</f>
        <v/>
      </c>
    </row>
    <row r="4676">
      <c r="B4676">
        <f>GOOGLEFINANCE("NSE:WIPRO", "high",DATE(2019,1,1),DATE(2020,1,1),"daily")</f>
        <v/>
      </c>
    </row>
    <row r="4951">
      <c r="B4951">
        <f>GOOGLEFINANCE("NSE:WIPRO", "high",DATE(2020,1,1),DATE(2021,1,1),"daily")</f>
        <v/>
      </c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4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GOOGLEFINANCE("NSE:BAJAJ-AUTO", "high",DATE(2003,1,1),DATE(2004,1,1),"daily")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2010</t>
        </is>
      </c>
    </row>
    <row r="8">
      <c r="A8" t="inlineStr">
        <is>
          <t>2011</t>
        </is>
      </c>
    </row>
    <row r="9">
      <c r="A9" t="inlineStr">
        <is>
          <t>2012</t>
        </is>
      </c>
    </row>
    <row r="10">
      <c r="A10" t="inlineStr">
        <is>
          <t>2013</t>
        </is>
      </c>
    </row>
    <row r="11">
      <c r="A11" t="inlineStr">
        <is>
          <t>2014</t>
        </is>
      </c>
    </row>
    <row r="12">
      <c r="A12" t="inlineStr">
        <is>
          <t>2015</t>
        </is>
      </c>
    </row>
    <row r="13">
      <c r="A13" t="inlineStr">
        <is>
          <t>2016</t>
        </is>
      </c>
    </row>
    <row r="14">
      <c r="A14" t="inlineStr">
        <is>
          <t>2017</t>
        </is>
      </c>
    </row>
    <row r="15">
      <c r="A15" t="inlineStr">
        <is>
          <t>2018</t>
        </is>
      </c>
    </row>
    <row r="16">
      <c r="A16" t="inlineStr">
        <is>
          <t>2019</t>
        </is>
      </c>
    </row>
    <row r="17">
      <c r="A17" t="inlineStr">
        <is>
          <t>2020</t>
        </is>
      </c>
    </row>
    <row r="276">
      <c r="B276">
        <f>GOOGLEFINANCE("NSE:BAJAJ-AUTO", "high",DATE(2004,1,1),DATE(2005,1,1),"daily")</f>
        <v/>
      </c>
    </row>
    <row r="551">
      <c r="B551">
        <f>GOOGLEFINANCE("NSE:BAJAJ-AUTO", "high",DATE(2005,1,1),DATE(2006,1,1),"daily")</f>
        <v/>
      </c>
    </row>
    <row r="826">
      <c r="B826">
        <f>GOOGLEFINANCE("NSE:BAJAJ-AUTO", "high",DATE(2006,1,1),DATE(2007,1,1),"daily")</f>
        <v/>
      </c>
    </row>
    <row r="1101">
      <c r="B1101">
        <f>GOOGLEFINANCE("NSE:BAJAJ-AUTO", "high",DATE(2007,1,1),DATE(2008,1,1),"daily")</f>
        <v/>
      </c>
    </row>
    <row r="1376">
      <c r="B1376">
        <f>GOOGLEFINANCE("NSE:BAJAJ-AUTO", "high",DATE(2010,1,1),DATE(2011,1,1),"daily")</f>
        <v/>
      </c>
    </row>
    <row r="1651">
      <c r="B1651">
        <f>GOOGLEFINANCE("NSE:BAJAJ-AUTO", "high",DATE(2011,1,1),DATE(2012,1,1),"daily")</f>
        <v/>
      </c>
    </row>
    <row r="1926">
      <c r="B1926">
        <f>GOOGLEFINANCE("NSE:BAJAJ-AUTO", "high",DATE(2012,1,1),DATE(2013,1,1),"daily")</f>
        <v/>
      </c>
    </row>
    <row r="2201">
      <c r="B2201">
        <f>GOOGLEFINANCE("NSE:BAJAJ-AUTO", "high",DATE(2013,1,1),DATE(2014,1,1),"daily")</f>
        <v/>
      </c>
    </row>
    <row r="2476">
      <c r="B2476">
        <f>GOOGLEFINANCE("NSE:BAJAJ-AUTO", "high",DATE(2014,1,1),DATE(2015,1,1),"daily")</f>
        <v/>
      </c>
    </row>
    <row r="2751">
      <c r="B2751">
        <f>GOOGLEFINANCE("NSE:BAJAJ-AUTO", "high",DATE(2015,1,1),DATE(2016,1,1),"daily")</f>
        <v/>
      </c>
    </row>
    <row r="3026">
      <c r="B3026">
        <f>GOOGLEFINANCE("NSE:BAJAJ-AUTO", "high",DATE(2016,1,1),DATE(2017,1,1),"daily")</f>
        <v/>
      </c>
    </row>
    <row r="3301">
      <c r="B3301">
        <f>GOOGLEFINANCE("NSE:BAJAJ-AUTO", "high",DATE(2017,1,1),DATE(2018,1,1),"daily")</f>
        <v/>
      </c>
    </row>
    <row r="3576">
      <c r="B3576">
        <f>GOOGLEFINANCE("NSE:BAJAJ-AUTO", "high",DATE(2018,1,1),DATE(2019,1,1),"daily")</f>
        <v/>
      </c>
    </row>
    <row r="3851">
      <c r="B3851">
        <f>GOOGLEFINANCE("NSE:BAJAJ-AUTO", "high",DATE(2019,1,1),DATE(2020,1,1),"daily")</f>
        <v/>
      </c>
    </row>
    <row r="4126">
      <c r="B4126">
        <f>GOOGLEFINANCE("NSE:BAJAJ-AUTO", "high",DATE(2020,1,1),DATE(2021,1,1),"daily")</f>
        <v/>
      </c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GOOGLEFINANCE("NSE:GRASIM", "high",DATE(2003,1,1),DATE(2004,1,1),"daily")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8">
      <c r="A8" t="inlineStr">
        <is>
          <t>2009</t>
        </is>
      </c>
    </row>
    <row r="9">
      <c r="A9" t="inlineStr">
        <is>
          <t>2011</t>
        </is>
      </c>
    </row>
    <row r="10">
      <c r="A10" t="inlineStr">
        <is>
          <t>2012</t>
        </is>
      </c>
    </row>
    <row r="11">
      <c r="A11" t="inlineStr">
        <is>
          <t>2013</t>
        </is>
      </c>
    </row>
    <row r="12">
      <c r="A12" t="inlineStr">
        <is>
          <t>2014</t>
        </is>
      </c>
    </row>
    <row r="13">
      <c r="A13" t="inlineStr">
        <is>
          <t>2015</t>
        </is>
      </c>
    </row>
    <row r="14">
      <c r="A14" t="inlineStr">
        <is>
          <t>2016</t>
        </is>
      </c>
    </row>
    <row r="15">
      <c r="A15" t="inlineStr">
        <is>
          <t>2018</t>
        </is>
      </c>
    </row>
    <row r="16">
      <c r="A16" t="inlineStr">
        <is>
          <t>2019</t>
        </is>
      </c>
    </row>
    <row r="17">
      <c r="A17" t="inlineStr">
        <is>
          <t>2020</t>
        </is>
      </c>
    </row>
    <row r="276">
      <c r="B276">
        <f>GOOGLEFINANCE("NSE:GRASIM", "high",DATE(2004,1,1),DATE(2005,1,1),"daily")</f>
        <v/>
      </c>
    </row>
    <row r="551">
      <c r="B551">
        <f>GOOGLEFINANCE("NSE:GRASIM", "high",DATE(2005,1,1),DATE(2006,1,1),"daily")</f>
        <v/>
      </c>
    </row>
    <row r="826">
      <c r="B826">
        <f>GOOGLEFINANCE("NSE:GRASIM", "high",DATE(2006,1,1),DATE(2007,1,1),"daily")</f>
        <v/>
      </c>
    </row>
    <row r="1101">
      <c r="B1101">
        <f>GOOGLEFINANCE("NSE:GRASIM", "high",DATE(2007,1,1),DATE(2008,1,1),"daily")</f>
        <v/>
      </c>
    </row>
    <row r="1376">
      <c r="B1376">
        <f>GOOGLEFINANCE("NSE:GRASIM", "high",DATE(2008,1,1),DATE(2009,1,1),"daily")</f>
        <v/>
      </c>
    </row>
    <row r="1651">
      <c r="B1651">
        <f>GOOGLEFINANCE("NSE:GRASIM", "high",DATE(2009,1,1),DATE(2010,1,1),"daily")</f>
        <v/>
      </c>
    </row>
    <row r="1926">
      <c r="B1926">
        <f>GOOGLEFINANCE("NSE:GRASIM", "high",DATE(2011,1,1),DATE(2012,1,1),"daily")</f>
        <v/>
      </c>
    </row>
    <row r="2201">
      <c r="B2201">
        <f>GOOGLEFINANCE("NSE:GRASIM", "high",DATE(2012,1,1),DATE(2013,1,1),"daily")</f>
        <v/>
      </c>
    </row>
    <row r="2476">
      <c r="B2476">
        <f>GOOGLEFINANCE("NSE:GRASIM", "high",DATE(2013,1,1),DATE(2014,1,1),"daily")</f>
        <v/>
      </c>
    </row>
    <row r="2751">
      <c r="B2751">
        <f>GOOGLEFINANCE("NSE:GRASIM", "high",DATE(2014,1,1),DATE(2015,1,1),"daily")</f>
        <v/>
      </c>
    </row>
    <row r="3026">
      <c r="B3026">
        <f>GOOGLEFINANCE("NSE:GRASIM", "high",DATE(2015,1,1),DATE(2016,1,1),"daily")</f>
        <v/>
      </c>
    </row>
    <row r="3301">
      <c r="B3301">
        <f>GOOGLEFINANCE("NSE:GRASIM", "high",DATE(2016,1,1),DATE(2017,1,1),"daily")</f>
        <v/>
      </c>
    </row>
    <row r="3576">
      <c r="B3576">
        <f>GOOGLEFINANCE("NSE:GRASIM", "high",DATE(2018,1,1),DATE(2019,1,1),"daily")</f>
        <v/>
      </c>
    </row>
    <row r="3851">
      <c r="B3851">
        <f>GOOGLEFINANCE("NSE:GRASIM", "high",DATE(2019,1,1),DATE(2020,1,1),"daily")</f>
        <v/>
      </c>
    </row>
    <row r="4126">
      <c r="B4126">
        <f>GOOGLEFINANCE("NSE:GRASIM", "high",DATE(2020,1,1),DATE(2021,1,1),"daily")</f>
        <v/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46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GOOGLEFINANCE("NSE:RELIANCE", "high",DATE(2003,1,1),DATE(2004,1,1),"daily")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8">
      <c r="A8" t="inlineStr">
        <is>
          <t>2009</t>
        </is>
      </c>
    </row>
    <row r="9">
      <c r="A9" t="inlineStr">
        <is>
          <t>2010</t>
        </is>
      </c>
    </row>
    <row r="10">
      <c r="A10" t="inlineStr">
        <is>
          <t>2011</t>
        </is>
      </c>
    </row>
    <row r="11">
      <c r="A11" t="inlineStr">
        <is>
          <t>2012</t>
        </is>
      </c>
    </row>
    <row r="12">
      <c r="A12" t="inlineStr">
        <is>
          <t>2013</t>
        </is>
      </c>
    </row>
    <row r="13">
      <c r="A13" t="inlineStr">
        <is>
          <t>2014</t>
        </is>
      </c>
    </row>
    <row r="14">
      <c r="A14" t="inlineStr">
        <is>
          <t>2015</t>
        </is>
      </c>
    </row>
    <row r="15">
      <c r="A15" t="inlineStr">
        <is>
          <t>2016</t>
        </is>
      </c>
    </row>
    <row r="16">
      <c r="A16" t="inlineStr">
        <is>
          <t>2017</t>
        </is>
      </c>
    </row>
    <row r="17">
      <c r="A17" t="inlineStr">
        <is>
          <t>2018</t>
        </is>
      </c>
    </row>
    <row r="18">
      <c r="A18" t="inlineStr">
        <is>
          <t>2019</t>
        </is>
      </c>
    </row>
    <row r="19">
      <c r="A19" t="inlineStr">
        <is>
          <t>2020</t>
        </is>
      </c>
    </row>
    <row r="276">
      <c r="B276">
        <f>GOOGLEFINANCE("NSE:RELIANCE", "high",DATE(2004,1,1),DATE(2005,1,1),"daily")</f>
        <v/>
      </c>
    </row>
    <row r="551">
      <c r="B551">
        <f>GOOGLEFINANCE("NSE:RELIANCE", "high",DATE(2005,1,1),DATE(2006,1,1),"daily")</f>
        <v/>
      </c>
    </row>
    <row r="826">
      <c r="B826">
        <f>GOOGLEFINANCE("NSE:RELIANCE", "high",DATE(2006,1,1),DATE(2007,1,1),"daily")</f>
        <v/>
      </c>
    </row>
    <row r="1101">
      <c r="B1101">
        <f>GOOGLEFINANCE("NSE:RELIANCE", "high",DATE(2007,1,1),DATE(2008,1,1),"daily")</f>
        <v/>
      </c>
    </row>
    <row r="1376">
      <c r="B1376">
        <f>GOOGLEFINANCE("NSE:RELIANCE", "high",DATE(2008,1,1),DATE(2009,1,1),"daily")</f>
        <v/>
      </c>
    </row>
    <row r="1651">
      <c r="B1651">
        <f>GOOGLEFINANCE("NSE:RELIANCE", "high",DATE(2009,1,1),DATE(2010,1,1),"daily")</f>
        <v/>
      </c>
    </row>
    <row r="1926">
      <c r="B1926">
        <f>GOOGLEFINANCE("NSE:RELIANCE", "high",DATE(2010,1,1),DATE(2011,1,1),"daily")</f>
        <v/>
      </c>
    </row>
    <row r="2201">
      <c r="B2201">
        <f>GOOGLEFINANCE("NSE:RELIANCE", "high",DATE(2011,1,1),DATE(2012,1,1),"daily")</f>
        <v/>
      </c>
    </row>
    <row r="2476">
      <c r="B2476">
        <f>GOOGLEFINANCE("NSE:RELIANCE", "high",DATE(2012,1,1),DATE(2013,1,1),"daily")</f>
        <v/>
      </c>
    </row>
    <row r="2751">
      <c r="B2751">
        <f>GOOGLEFINANCE("NSE:RELIANCE", "high",DATE(2013,1,1),DATE(2014,1,1),"daily")</f>
        <v/>
      </c>
    </row>
    <row r="3026">
      <c r="B3026">
        <f>GOOGLEFINANCE("NSE:RELIANCE", "high",DATE(2014,1,1),DATE(2015,1,1),"daily")</f>
        <v/>
      </c>
    </row>
    <row r="3301">
      <c r="B3301">
        <f>GOOGLEFINANCE("NSE:RELIANCE", "high",DATE(2015,1,1),DATE(2016,1,1),"daily")</f>
        <v/>
      </c>
    </row>
    <row r="3576">
      <c r="B3576">
        <f>GOOGLEFINANCE("NSE:RELIANCE", "high",DATE(2016,1,1),DATE(2017,1,1),"daily")</f>
        <v/>
      </c>
    </row>
    <row r="3851">
      <c r="B3851">
        <f>GOOGLEFINANCE("NSE:RELIANCE", "high",DATE(2017,1,1),DATE(2018,1,1),"daily")</f>
        <v/>
      </c>
    </row>
    <row r="4126">
      <c r="B4126">
        <f>GOOGLEFINANCE("NSE:RELIANCE", "high",DATE(2018,1,1),DATE(2019,1,1),"daily")</f>
        <v/>
      </c>
    </row>
    <row r="4401">
      <c r="B4401">
        <f>GOOGLEFINANCE("NSE:RELIANCE", "high",DATE(2019,1,1),DATE(2020,1,1),"daily")</f>
        <v/>
      </c>
    </row>
    <row r="4676">
      <c r="B4676">
        <f>GOOGLEFINANCE("NSE:RELIANCE", "high",DATE(2020,1,1),DATE(2021,1,1),"daily")</f>
        <v/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GOOGLEFINANCE("NSE:TATACONSUM", "high",DATE(2003,1,1),DATE(2004,1,1),"daily")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276">
      <c r="B276">
        <f>GOOGLEFINANCE("NSE:TATACONSUM", "high",DATE(2004,1,1),DATE(2005,1,1),"daily")</f>
        <v/>
      </c>
    </row>
    <row r="551">
      <c r="B551">
        <f>GOOGLEFINANCE("NSE:TATACONSUM", "high",DATE(2005,1,1),DATE(2006,1,1),"daily")</f>
        <v/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46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GOOGLEFINANCE("NSE:GAIL", "high",DATE(2003,1,1),DATE(2004,1,1),"daily")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8">
      <c r="A8" t="inlineStr">
        <is>
          <t>2009</t>
        </is>
      </c>
    </row>
    <row r="9">
      <c r="A9" t="inlineStr">
        <is>
          <t>2010</t>
        </is>
      </c>
    </row>
    <row r="10">
      <c r="A10" t="inlineStr">
        <is>
          <t>2011</t>
        </is>
      </c>
    </row>
    <row r="11">
      <c r="A11" t="inlineStr">
        <is>
          <t>2012</t>
        </is>
      </c>
    </row>
    <row r="12">
      <c r="A12" t="inlineStr">
        <is>
          <t>2013</t>
        </is>
      </c>
    </row>
    <row r="13">
      <c r="A13" t="inlineStr">
        <is>
          <t>2014</t>
        </is>
      </c>
    </row>
    <row r="14">
      <c r="A14" t="inlineStr">
        <is>
          <t>2015</t>
        </is>
      </c>
    </row>
    <row r="15">
      <c r="A15" t="inlineStr">
        <is>
          <t>2016</t>
        </is>
      </c>
    </row>
    <row r="16">
      <c r="A16" t="inlineStr">
        <is>
          <t>2017</t>
        </is>
      </c>
    </row>
    <row r="17">
      <c r="A17" t="inlineStr">
        <is>
          <t>2018</t>
        </is>
      </c>
    </row>
    <row r="18">
      <c r="A18" t="inlineStr">
        <is>
          <t>2019</t>
        </is>
      </c>
    </row>
    <row r="19">
      <c r="A19" t="inlineStr">
        <is>
          <t>2020</t>
        </is>
      </c>
    </row>
    <row r="276">
      <c r="B276">
        <f>GOOGLEFINANCE("NSE:GAIL", "high",DATE(2004,1,1),DATE(2005,1,1),"daily")</f>
        <v/>
      </c>
    </row>
    <row r="551">
      <c r="B551">
        <f>GOOGLEFINANCE("NSE:GAIL", "high",DATE(2005,1,1),DATE(2006,1,1),"daily")</f>
        <v/>
      </c>
    </row>
    <row r="826">
      <c r="B826">
        <f>GOOGLEFINANCE("NSE:GAIL", "high",DATE(2006,1,1),DATE(2007,1,1),"daily")</f>
        <v/>
      </c>
    </row>
    <row r="1101">
      <c r="B1101">
        <f>GOOGLEFINANCE("NSE:GAIL", "high",DATE(2007,1,1),DATE(2008,1,1),"daily")</f>
        <v/>
      </c>
    </row>
    <row r="1376">
      <c r="B1376">
        <f>GOOGLEFINANCE("NSE:GAIL", "high",DATE(2008,1,1),DATE(2009,1,1),"daily")</f>
        <v/>
      </c>
    </row>
    <row r="1651">
      <c r="B1651">
        <f>GOOGLEFINANCE("NSE:GAIL", "high",DATE(2009,1,1),DATE(2010,1,1),"daily")</f>
        <v/>
      </c>
    </row>
    <row r="1926">
      <c r="B1926">
        <f>GOOGLEFINANCE("NSE:GAIL", "high",DATE(2010,1,1),DATE(2011,1,1),"daily")</f>
        <v/>
      </c>
    </row>
    <row r="2201">
      <c r="B2201">
        <f>GOOGLEFINANCE("NSE:GAIL", "high",DATE(2011,1,1),DATE(2012,1,1),"daily")</f>
        <v/>
      </c>
    </row>
    <row r="2476">
      <c r="B2476">
        <f>GOOGLEFINANCE("NSE:GAIL", "high",DATE(2012,1,1),DATE(2013,1,1),"daily")</f>
        <v/>
      </c>
    </row>
    <row r="2751">
      <c r="B2751">
        <f>GOOGLEFINANCE("NSE:GAIL", "high",DATE(2013,1,1),DATE(2014,1,1),"daily")</f>
        <v/>
      </c>
    </row>
    <row r="3026">
      <c r="B3026">
        <f>GOOGLEFINANCE("NSE:GAIL", "high",DATE(2014,1,1),DATE(2015,1,1),"daily")</f>
        <v/>
      </c>
    </row>
    <row r="3301">
      <c r="B3301">
        <f>GOOGLEFINANCE("NSE:GAIL", "high",DATE(2015,1,1),DATE(2016,1,1),"daily")</f>
        <v/>
      </c>
    </row>
    <row r="3576">
      <c r="B3576">
        <f>GOOGLEFINANCE("NSE:GAIL", "high",DATE(2016,1,1),DATE(2017,1,1),"daily")</f>
        <v/>
      </c>
    </row>
    <row r="3851">
      <c r="B3851">
        <f>GOOGLEFINANCE("NSE:GAIL", "high",DATE(2017,1,1),DATE(2018,1,1),"daily")</f>
        <v/>
      </c>
    </row>
    <row r="4126">
      <c r="B4126">
        <f>GOOGLEFINANCE("NSE:GAIL", "high",DATE(2018,1,1),DATE(2019,1,1),"daily")</f>
        <v/>
      </c>
    </row>
    <row r="4401">
      <c r="B4401">
        <f>GOOGLEFINANCE("NSE:GAIL", "high",DATE(2019,1,1),DATE(2020,1,1),"daily")</f>
        <v/>
      </c>
    </row>
    <row r="4676">
      <c r="B4676">
        <f>GOOGLEFINANCE("NSE:GAIL", "high",DATE(2020,1,1),DATE(2021,1,1),"daily")</f>
        <v/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1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GOOGLEFINANCE("NSE:NATIONALUM", "high",DATE(2003,1,1),DATE(2004,1,1),"daily")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276">
      <c r="B276">
        <f>GOOGLEFINANCE("NSE:NATIONALUM", "high",DATE(2004,1,1),DATE(2005,1,1),"daily")</f>
        <v/>
      </c>
    </row>
    <row r="551">
      <c r="B551">
        <f>GOOGLEFINANCE("NSE:NATIONALUM", "high",DATE(2005,1,1),DATE(2006,1,1),"daily")</f>
        <v/>
      </c>
    </row>
    <row r="826">
      <c r="B826">
        <f>GOOGLEFINANCE("NSE:NATIONALUM", "high",DATE(2006,1,1),DATE(2007,1,1),"daily")</f>
        <v/>
      </c>
    </row>
    <row r="1101">
      <c r="B1101">
        <f>GOOGLEFINANCE("NSE:NATIONALUM", "high",DATE(2007,1,1),DATE(2008,1,1),"daily")</f>
        <v/>
      </c>
    </row>
    <row r="1376">
      <c r="B1376">
        <f>GOOGLEFINANCE("NSE:NATIONALUM", "high",DATE(2008,1,1),DATE(2009,1,1),"daily")</f>
        <v/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2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GOOGLEFINANCE("NSE:SAIL", "high",DATE(2003,1,1),DATE(2004,1,1),"daily")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8">
      <c r="A8" t="inlineStr">
        <is>
          <t>2009</t>
        </is>
      </c>
    </row>
    <row r="9">
      <c r="A9" t="inlineStr">
        <is>
          <t>2010</t>
        </is>
      </c>
    </row>
    <row r="10">
      <c r="A10" t="inlineStr">
        <is>
          <t>2011</t>
        </is>
      </c>
    </row>
    <row r="276">
      <c r="B276">
        <f>GOOGLEFINANCE("NSE:SAIL", "high",DATE(2004,1,1),DATE(2005,1,1),"daily")</f>
        <v/>
      </c>
    </row>
    <row r="551">
      <c r="B551">
        <f>GOOGLEFINANCE("NSE:SAIL", "high",DATE(2005,1,1),DATE(2006,1,1),"daily")</f>
        <v/>
      </c>
    </row>
    <row r="826">
      <c r="B826">
        <f>GOOGLEFINANCE("NSE:SAIL", "high",DATE(2006,1,1),DATE(2007,1,1),"daily")</f>
        <v/>
      </c>
    </row>
    <row r="1101">
      <c r="B1101">
        <f>GOOGLEFINANCE("NSE:SAIL", "high",DATE(2007,1,1),DATE(2008,1,1),"daily")</f>
        <v/>
      </c>
    </row>
    <row r="1376">
      <c r="B1376">
        <f>GOOGLEFINANCE("NSE:SAIL", "high",DATE(2008,1,1),DATE(2009,1,1),"daily")</f>
        <v/>
      </c>
    </row>
    <row r="1651">
      <c r="B1651">
        <f>GOOGLEFINANCE("NSE:SAIL", "high",DATE(2009,1,1),DATE(2010,1,1),"daily")</f>
        <v/>
      </c>
    </row>
    <row r="1926">
      <c r="B1926">
        <f>GOOGLEFINANCE("NSE:SAIL", "high",DATE(2010,1,1),DATE(2011,1,1),"daily")</f>
        <v/>
      </c>
    </row>
    <row r="2201">
      <c r="B2201">
        <f>GOOGLEFINANCE("NSE:SAIL", "high",DATE(2011,1,1),DATE(2012,1,1),"daily")</f>
        <v/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GOOGLEFINANCE("NSE:MARUTI", "high",DATE(2004,1,1),DATE(2005,1,1),"daily")</f>
        <v/>
      </c>
    </row>
    <row r="2">
      <c r="A2" t="inlineStr">
        <is>
          <t>2004</t>
        </is>
      </c>
    </row>
    <row r="3">
      <c r="A3" t="inlineStr">
        <is>
          <t>2005</t>
        </is>
      </c>
    </row>
    <row r="4">
      <c r="A4" t="inlineStr">
        <is>
          <t>2006</t>
        </is>
      </c>
    </row>
    <row r="5">
      <c r="A5" t="inlineStr">
        <is>
          <t>2007</t>
        </is>
      </c>
    </row>
    <row r="6">
      <c r="A6" t="inlineStr">
        <is>
          <t>2008</t>
        </is>
      </c>
    </row>
    <row r="7">
      <c r="A7" t="inlineStr">
        <is>
          <t>2009</t>
        </is>
      </c>
    </row>
    <row r="8">
      <c r="A8" t="inlineStr">
        <is>
          <t>2010</t>
        </is>
      </c>
    </row>
    <row r="9">
      <c r="A9" t="inlineStr">
        <is>
          <t>2011</t>
        </is>
      </c>
    </row>
    <row r="10">
      <c r="A10" t="inlineStr">
        <is>
          <t>2012</t>
        </is>
      </c>
    </row>
    <row r="11">
      <c r="A11" t="inlineStr">
        <is>
          <t>2013</t>
        </is>
      </c>
    </row>
    <row r="12">
      <c r="A12" t="inlineStr">
        <is>
          <t>2014</t>
        </is>
      </c>
    </row>
    <row r="13">
      <c r="A13" t="inlineStr">
        <is>
          <t>2015</t>
        </is>
      </c>
    </row>
    <row r="14">
      <c r="A14" t="inlineStr">
        <is>
          <t>2016</t>
        </is>
      </c>
    </row>
    <row r="15">
      <c r="A15" t="inlineStr">
        <is>
          <t>2017</t>
        </is>
      </c>
    </row>
    <row r="16">
      <c r="A16" t="inlineStr">
        <is>
          <t>2018</t>
        </is>
      </c>
    </row>
    <row r="17">
      <c r="A17" t="inlineStr">
        <is>
          <t>2019</t>
        </is>
      </c>
    </row>
    <row r="18">
      <c r="A18" t="inlineStr">
        <is>
          <t>2020</t>
        </is>
      </c>
    </row>
    <row r="276">
      <c r="B276">
        <f>GOOGLEFINANCE("NSE:MARUTI", "high",DATE(2005,1,1),DATE(2006,1,1),"daily")</f>
        <v/>
      </c>
    </row>
    <row r="551">
      <c r="B551">
        <f>GOOGLEFINANCE("NSE:MARUTI", "high",DATE(2006,1,1),DATE(2007,1,1),"daily")</f>
        <v/>
      </c>
    </row>
    <row r="826">
      <c r="B826">
        <f>GOOGLEFINANCE("NSE:MARUTI", "high",DATE(2007,1,1),DATE(2008,1,1),"daily")</f>
        <v/>
      </c>
    </row>
    <row r="1101">
      <c r="B1101">
        <f>GOOGLEFINANCE("NSE:MARUTI", "high",DATE(2008,1,1),DATE(2009,1,1),"daily")</f>
        <v/>
      </c>
    </row>
    <row r="1376">
      <c r="B1376">
        <f>GOOGLEFINANCE("NSE:MARUTI", "high",DATE(2009,1,1),DATE(2010,1,1),"daily")</f>
        <v/>
      </c>
    </row>
    <row r="1651">
      <c r="B1651">
        <f>GOOGLEFINANCE("NSE:MARUTI", "high",DATE(2010,1,1),DATE(2011,1,1),"daily")</f>
        <v/>
      </c>
    </row>
    <row r="1926">
      <c r="B1926">
        <f>GOOGLEFINANCE("NSE:MARUTI", "high",DATE(2011,1,1),DATE(2012,1,1),"daily")</f>
        <v/>
      </c>
    </row>
    <row r="2201">
      <c r="B2201">
        <f>GOOGLEFINANCE("NSE:MARUTI", "high",DATE(2012,1,1),DATE(2013,1,1),"daily")</f>
        <v/>
      </c>
    </row>
    <row r="2476">
      <c r="B2476">
        <f>GOOGLEFINANCE("NSE:MARUTI", "high",DATE(2013,1,1),DATE(2014,1,1),"daily")</f>
        <v/>
      </c>
    </row>
    <row r="2751">
      <c r="B2751">
        <f>GOOGLEFINANCE("NSE:MARUTI", "high",DATE(2014,1,1),DATE(2015,1,1),"daily")</f>
        <v/>
      </c>
    </row>
    <row r="3026">
      <c r="B3026">
        <f>GOOGLEFINANCE("NSE:MARUTI", "high",DATE(2015,1,1),DATE(2016,1,1),"daily")</f>
        <v/>
      </c>
    </row>
    <row r="3301">
      <c r="B3301">
        <f>GOOGLEFINANCE("NSE:MARUTI", "high",DATE(2016,1,1),DATE(2017,1,1),"daily")</f>
        <v/>
      </c>
    </row>
    <row r="3576">
      <c r="B3576">
        <f>GOOGLEFINANCE("NSE:MARUTI", "high",DATE(2017,1,1),DATE(2018,1,1),"daily")</f>
        <v/>
      </c>
    </row>
    <row r="3851">
      <c r="B3851">
        <f>GOOGLEFINANCE("NSE:MARUTI", "high",DATE(2018,1,1),DATE(2019,1,1),"daily")</f>
        <v/>
      </c>
    </row>
    <row r="4126">
      <c r="B4126">
        <f>GOOGLEFINANCE("NSE:MARUTI", "high",DATE(2019,1,1),DATE(2020,1,1),"daily")</f>
        <v/>
      </c>
    </row>
    <row r="4401">
      <c r="B4401">
        <f>GOOGLEFINANCE("NSE:MARUTI", "high",DATE(2020,1,1),DATE(2021,1,1),"daily")</f>
        <v/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4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GOOGLEFINANCE("NSE:ONGC", "high",DATE(2004,1,1),DATE(2005,1,1),"daily")</f>
        <v/>
      </c>
    </row>
    <row r="2">
      <c r="A2" t="inlineStr">
        <is>
          <t>2004</t>
        </is>
      </c>
    </row>
    <row r="3">
      <c r="A3" t="inlineStr">
        <is>
          <t>2005</t>
        </is>
      </c>
    </row>
    <row r="4">
      <c r="A4" t="inlineStr">
        <is>
          <t>2006</t>
        </is>
      </c>
    </row>
    <row r="5">
      <c r="A5" t="inlineStr">
        <is>
          <t>2007</t>
        </is>
      </c>
    </row>
    <row r="6">
      <c r="A6" t="inlineStr">
        <is>
          <t>2008</t>
        </is>
      </c>
    </row>
    <row r="7">
      <c r="A7" t="inlineStr">
        <is>
          <t>2009</t>
        </is>
      </c>
    </row>
    <row r="8">
      <c r="A8" t="inlineStr">
        <is>
          <t>2010</t>
        </is>
      </c>
    </row>
    <row r="9">
      <c r="A9" t="inlineStr">
        <is>
          <t>2011</t>
        </is>
      </c>
    </row>
    <row r="10">
      <c r="A10" t="inlineStr">
        <is>
          <t>2012</t>
        </is>
      </c>
    </row>
    <row r="11">
      <c r="A11" t="inlineStr">
        <is>
          <t>2013</t>
        </is>
      </c>
    </row>
    <row r="12">
      <c r="A12" t="inlineStr">
        <is>
          <t>2014</t>
        </is>
      </c>
    </row>
    <row r="13">
      <c r="A13" t="inlineStr">
        <is>
          <t>2015</t>
        </is>
      </c>
    </row>
    <row r="14">
      <c r="A14" t="inlineStr">
        <is>
          <t>2016</t>
        </is>
      </c>
    </row>
    <row r="15">
      <c r="A15" t="inlineStr">
        <is>
          <t>2017</t>
        </is>
      </c>
    </row>
    <row r="16">
      <c r="A16" t="inlineStr">
        <is>
          <t>2018</t>
        </is>
      </c>
    </row>
    <row r="17">
      <c r="A17" t="inlineStr">
        <is>
          <t>2019</t>
        </is>
      </c>
    </row>
    <row r="18">
      <c r="A18" t="inlineStr">
        <is>
          <t>2020</t>
        </is>
      </c>
    </row>
    <row r="276">
      <c r="B276">
        <f>GOOGLEFINANCE("NSE:ONGC", "high",DATE(2005,1,1),DATE(2006,1,1),"daily")</f>
        <v/>
      </c>
    </row>
    <row r="551">
      <c r="B551">
        <f>GOOGLEFINANCE("NSE:ONGC", "high",DATE(2006,1,1),DATE(2007,1,1),"daily")</f>
        <v/>
      </c>
    </row>
    <row r="826">
      <c r="B826">
        <f>GOOGLEFINANCE("NSE:ONGC", "high",DATE(2007,1,1),DATE(2008,1,1),"daily")</f>
        <v/>
      </c>
    </row>
    <row r="1101">
      <c r="B1101">
        <f>GOOGLEFINANCE("NSE:ONGC", "high",DATE(2008,1,1),DATE(2009,1,1),"daily")</f>
        <v/>
      </c>
    </row>
    <row r="1376">
      <c r="B1376">
        <f>GOOGLEFINANCE("NSE:ONGC", "high",DATE(2009,1,1),DATE(2010,1,1),"daily")</f>
        <v/>
      </c>
    </row>
    <row r="1651">
      <c r="B1651">
        <f>GOOGLEFINANCE("NSE:ONGC", "high",DATE(2010,1,1),DATE(2011,1,1),"daily")</f>
        <v/>
      </c>
    </row>
    <row r="1926">
      <c r="B1926">
        <f>GOOGLEFINANCE("NSE:ONGC", "high",DATE(2011,1,1),DATE(2012,1,1),"daily")</f>
        <v/>
      </c>
    </row>
    <row r="2201">
      <c r="B2201">
        <f>GOOGLEFINANCE("NSE:ONGC", "high",DATE(2012,1,1),DATE(2013,1,1),"daily")</f>
        <v/>
      </c>
    </row>
    <row r="2476">
      <c r="B2476">
        <f>GOOGLEFINANCE("NSE:ONGC", "high",DATE(2013,1,1),DATE(2014,1,1),"daily")</f>
        <v/>
      </c>
    </row>
    <row r="2751">
      <c r="B2751">
        <f>GOOGLEFINANCE("NSE:ONGC", "high",DATE(2014,1,1),DATE(2015,1,1),"daily")</f>
        <v/>
      </c>
    </row>
    <row r="3026">
      <c r="B3026">
        <f>GOOGLEFINANCE("NSE:ONGC", "high",DATE(2015,1,1),DATE(2016,1,1),"daily")</f>
        <v/>
      </c>
    </row>
    <row r="3301">
      <c r="B3301">
        <f>GOOGLEFINANCE("NSE:ONGC", "high",DATE(2016,1,1),DATE(2017,1,1),"daily")</f>
        <v/>
      </c>
    </row>
    <row r="3576">
      <c r="B3576">
        <f>GOOGLEFINANCE("NSE:ONGC", "high",DATE(2017,1,1),DATE(2018,1,1),"daily")</f>
        <v/>
      </c>
    </row>
    <row r="3851">
      <c r="B3851">
        <f>GOOGLEFINANCE("NSE:ONGC", "high",DATE(2018,1,1),DATE(2019,1,1),"daily")</f>
        <v/>
      </c>
    </row>
    <row r="4126">
      <c r="B4126">
        <f>GOOGLEFINANCE("NSE:ONGC", "high",DATE(2019,1,1),DATE(2020,1,1),"daily")</f>
        <v/>
      </c>
    </row>
    <row r="4401">
      <c r="B4401">
        <f>GOOGLEFINANCE("NSE:ONGC", "high",DATE(2020,1,1),DATE(2021,1,1),"daily")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GOOGLEFINANCE("NSE:SBIN",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GOOGLEFINANCE("NSE:SBIN", "high",DATE(2000,1,1),DATE(2001,1,1),"daily")</f>
        <v/>
      </c>
    </row>
    <row r="551">
      <c r="B551">
        <f>GOOGLEFINANCE("NSE:SBIN", "high",DATE(2002,1,1),DATE(2003,1,1),"daily")</f>
        <v/>
      </c>
    </row>
    <row r="826">
      <c r="B826">
        <f>GOOGLEFINANCE("NSE:SBIN", "high",DATE(2003,1,1),DATE(2004,1,1),"daily")</f>
        <v/>
      </c>
    </row>
    <row r="1101">
      <c r="B1101">
        <f>GOOGLEFINANCE("NSE:SBIN", "high",DATE(2004,1,1),DATE(2005,1,1),"daily")</f>
        <v/>
      </c>
    </row>
    <row r="1376">
      <c r="B1376">
        <f>GOOGLEFINANCE("NSE:SBIN", "high",DATE(2005,1,1),DATE(2006,1,1),"daily")</f>
        <v/>
      </c>
    </row>
    <row r="1651">
      <c r="B1651">
        <f>GOOGLEFINANCE("NSE:SBIN", "high",DATE(2006,1,1),DATE(2007,1,1),"daily")</f>
        <v/>
      </c>
    </row>
    <row r="1926">
      <c r="B1926">
        <f>GOOGLEFINANCE("NSE:SBIN", "high",DATE(2007,1,1),DATE(2008,1,1),"daily")</f>
        <v/>
      </c>
    </row>
    <row r="2201">
      <c r="B2201">
        <f>GOOGLEFINANCE("NSE:SBIN", "high",DATE(2008,1,1),DATE(2009,1,1),"daily")</f>
        <v/>
      </c>
    </row>
    <row r="2476">
      <c r="B2476">
        <f>GOOGLEFINANCE("NSE:SBIN", "high",DATE(2009,1,1),DATE(2010,1,1),"daily")</f>
        <v/>
      </c>
    </row>
    <row r="2751">
      <c r="B2751">
        <f>GOOGLEFINANCE("NSE:SBIN", "high",DATE(2010,1,1),DATE(2011,1,1),"daily")</f>
        <v/>
      </c>
    </row>
    <row r="3026">
      <c r="B3026">
        <f>GOOGLEFINANCE("NSE:SBIN", "high",DATE(2011,1,1),DATE(2012,1,1),"daily")</f>
        <v/>
      </c>
    </row>
    <row r="3301">
      <c r="B3301">
        <f>GOOGLEFINANCE("NSE:SBIN", "high",DATE(2012,1,1),DATE(2013,1,1),"daily")</f>
        <v/>
      </c>
    </row>
    <row r="3576">
      <c r="B3576">
        <f>GOOGLEFINANCE("NSE:SBIN", "high",DATE(2013,1,1),DATE(2014,1,1),"daily")</f>
        <v/>
      </c>
    </row>
    <row r="3851">
      <c r="B3851">
        <f>GOOGLEFINANCE("NSE:SBIN", "high",DATE(2014,1,1),DATE(2015,1,1),"daily")</f>
        <v/>
      </c>
    </row>
    <row r="4126">
      <c r="B4126">
        <f>GOOGLEFINANCE("NSE:SBIN", "high",DATE(2015,1,1),DATE(2016,1,1),"daily")</f>
        <v/>
      </c>
    </row>
    <row r="4401">
      <c r="B4401">
        <f>GOOGLEFINANCE("NSE:SBIN", "high",DATE(2016,1,1),DATE(2017,1,1),"daily")</f>
        <v/>
      </c>
    </row>
    <row r="4676">
      <c r="B4676">
        <f>GOOGLEFINANCE("NSE:SBIN", "high",DATE(2017,1,1),DATE(2018,1,1),"daily")</f>
        <v/>
      </c>
    </row>
    <row r="4951">
      <c r="B4951">
        <f>GOOGLEFINANCE("NSE:SBIN", "high",DATE(2018,1,1),DATE(2019,1,1),"daily")</f>
        <v/>
      </c>
    </row>
    <row r="5226">
      <c r="B5226">
        <f>GOOGLEFINANCE("NSE:SBIN", "high",DATE(2019,1,1),DATE(2020,1,1),"daily")</f>
        <v/>
      </c>
    </row>
    <row r="5501">
      <c r="B5501">
        <f>GOOGLEFINANCE("NSE:SBIN", "high",DATE(2020,1,1),DATE(2021,1,1),"daily")</f>
        <v/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0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GOOGLEFINANCE("NSE:PNB", "high",DATE(2004,1,1),DATE(2005,1,1),"daily")</f>
        <v/>
      </c>
    </row>
    <row r="2">
      <c r="A2" t="inlineStr">
        <is>
          <t>2004</t>
        </is>
      </c>
    </row>
    <row r="3">
      <c r="A3" t="inlineStr">
        <is>
          <t>2005</t>
        </is>
      </c>
    </row>
    <row r="4">
      <c r="A4" t="inlineStr">
        <is>
          <t>2006</t>
        </is>
      </c>
    </row>
    <row r="5">
      <c r="A5" t="inlineStr">
        <is>
          <t>2007</t>
        </is>
      </c>
    </row>
    <row r="6">
      <c r="A6" t="inlineStr">
        <is>
          <t>2008</t>
        </is>
      </c>
    </row>
    <row r="7">
      <c r="A7" t="inlineStr">
        <is>
          <t>2009</t>
        </is>
      </c>
    </row>
    <row r="8">
      <c r="A8" t="inlineStr">
        <is>
          <t>2010</t>
        </is>
      </c>
    </row>
    <row r="9">
      <c r="A9" t="inlineStr">
        <is>
          <t>2011</t>
        </is>
      </c>
    </row>
    <row r="10">
      <c r="A10" t="inlineStr">
        <is>
          <t>2012</t>
        </is>
      </c>
    </row>
    <row r="11">
      <c r="A11" t="inlineStr">
        <is>
          <t>2013</t>
        </is>
      </c>
    </row>
    <row r="12">
      <c r="A12" t="inlineStr">
        <is>
          <t>2014</t>
        </is>
      </c>
    </row>
    <row r="13">
      <c r="A13" t="inlineStr">
        <is>
          <t>2015</t>
        </is>
      </c>
    </row>
    <row r="276">
      <c r="B276">
        <f>GOOGLEFINANCE("NSE:PNB", "high",DATE(2005,1,1),DATE(2006,1,1),"daily")</f>
        <v/>
      </c>
    </row>
    <row r="551">
      <c r="B551">
        <f>GOOGLEFINANCE("NSE:PNB", "high",DATE(2006,1,1),DATE(2007,1,1),"daily")</f>
        <v/>
      </c>
    </row>
    <row r="826">
      <c r="B826">
        <f>GOOGLEFINANCE("NSE:PNB", "high",DATE(2007,1,1),DATE(2008,1,1),"daily")</f>
        <v/>
      </c>
    </row>
    <row r="1101">
      <c r="B1101">
        <f>GOOGLEFINANCE("NSE:PNB", "high",DATE(2008,1,1),DATE(2009,1,1),"daily")</f>
        <v/>
      </c>
    </row>
    <row r="1376">
      <c r="B1376">
        <f>GOOGLEFINANCE("NSE:PNB", "high",DATE(2009,1,1),DATE(2010,1,1),"daily")</f>
        <v/>
      </c>
    </row>
    <row r="1651">
      <c r="B1651">
        <f>GOOGLEFINANCE("NSE:PNB", "high",DATE(2010,1,1),DATE(2011,1,1),"daily")</f>
        <v/>
      </c>
    </row>
    <row r="1926">
      <c r="B1926">
        <f>GOOGLEFINANCE("NSE:PNB", "high",DATE(2011,1,1),DATE(2012,1,1),"daily")</f>
        <v/>
      </c>
    </row>
    <row r="2201">
      <c r="B2201">
        <f>GOOGLEFINANCE("NSE:PNB", "high",DATE(2012,1,1),DATE(2013,1,1),"daily")</f>
        <v/>
      </c>
    </row>
    <row r="2476">
      <c r="B2476">
        <f>GOOGLEFINANCE("NSE:PNB", "high",DATE(2013,1,1),DATE(2014,1,1),"daily")</f>
        <v/>
      </c>
    </row>
    <row r="2751">
      <c r="B2751">
        <f>GOOGLEFINANCE("NSE:PNB", "high",DATE(2014,1,1),DATE(2015,1,1),"daily")</f>
        <v/>
      </c>
    </row>
    <row r="3026">
      <c r="B3026">
        <f>GOOGLEFINANCE("NSE:PNB", "high",DATE(2015,1,1),DATE(2016,1,1),"daily")</f>
        <v/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4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GOOGLEFINANCE("NSE:TCS", "high",DATE(2005,1,1),DATE(2006,1,1),"daily")</f>
        <v/>
      </c>
    </row>
    <row r="2">
      <c r="A2" t="inlineStr">
        <is>
          <t>2005</t>
        </is>
      </c>
    </row>
    <row r="3">
      <c r="A3" t="inlineStr">
        <is>
          <t>2006</t>
        </is>
      </c>
    </row>
    <row r="4">
      <c r="A4" t="inlineStr">
        <is>
          <t>2007</t>
        </is>
      </c>
    </row>
    <row r="5">
      <c r="A5" t="inlineStr">
        <is>
          <t>2008</t>
        </is>
      </c>
    </row>
    <row r="6">
      <c r="A6" t="inlineStr">
        <is>
          <t>2009</t>
        </is>
      </c>
    </row>
    <row r="7">
      <c r="A7" t="inlineStr">
        <is>
          <t>2010</t>
        </is>
      </c>
    </row>
    <row r="8">
      <c r="A8" t="inlineStr">
        <is>
          <t>2011</t>
        </is>
      </c>
    </row>
    <row r="9">
      <c r="A9" t="inlineStr">
        <is>
          <t>2012</t>
        </is>
      </c>
    </row>
    <row r="10">
      <c r="A10" t="inlineStr">
        <is>
          <t>2013</t>
        </is>
      </c>
    </row>
    <row r="11">
      <c r="A11" t="inlineStr">
        <is>
          <t>2014</t>
        </is>
      </c>
    </row>
    <row r="12">
      <c r="A12" t="inlineStr">
        <is>
          <t>2015</t>
        </is>
      </c>
    </row>
    <row r="13">
      <c r="A13" t="inlineStr">
        <is>
          <t>2016</t>
        </is>
      </c>
    </row>
    <row r="14">
      <c r="A14" t="inlineStr">
        <is>
          <t>2017</t>
        </is>
      </c>
    </row>
    <row r="15">
      <c r="A15" t="inlineStr">
        <is>
          <t>2018</t>
        </is>
      </c>
    </row>
    <row r="16">
      <c r="A16" t="inlineStr">
        <is>
          <t>2019</t>
        </is>
      </c>
    </row>
    <row r="17">
      <c r="A17" t="inlineStr">
        <is>
          <t>2020</t>
        </is>
      </c>
    </row>
    <row r="276">
      <c r="B276">
        <f>GOOGLEFINANCE("NSE:TCS", "high",DATE(2006,1,1),DATE(2007,1,1),"daily")</f>
        <v/>
      </c>
    </row>
    <row r="551">
      <c r="B551">
        <f>GOOGLEFINANCE("NSE:TCS", "high",DATE(2007,1,1),DATE(2008,1,1),"daily")</f>
        <v/>
      </c>
    </row>
    <row r="826">
      <c r="B826">
        <f>GOOGLEFINANCE("NSE:TCS", "high",DATE(2008,1,1),DATE(2009,1,1),"daily")</f>
        <v/>
      </c>
    </row>
    <row r="1101">
      <c r="B1101">
        <f>GOOGLEFINANCE("NSE:TCS", "high",DATE(2009,1,1),DATE(2010,1,1),"daily")</f>
        <v/>
      </c>
    </row>
    <row r="1376">
      <c r="B1376">
        <f>GOOGLEFINANCE("NSE:TCS", "high",DATE(2010,1,1),DATE(2011,1,1),"daily")</f>
        <v/>
      </c>
    </row>
    <row r="1651">
      <c r="B1651">
        <f>GOOGLEFINANCE("NSE:TCS", "high",DATE(2011,1,1),DATE(2012,1,1),"daily")</f>
        <v/>
      </c>
    </row>
    <row r="1926">
      <c r="B1926">
        <f>GOOGLEFINANCE("NSE:TCS", "high",DATE(2012,1,1),DATE(2013,1,1),"daily")</f>
        <v/>
      </c>
    </row>
    <row r="2201">
      <c r="B2201">
        <f>GOOGLEFINANCE("NSE:TCS", "high",DATE(2013,1,1),DATE(2014,1,1),"daily")</f>
        <v/>
      </c>
    </row>
    <row r="2476">
      <c r="B2476">
        <f>GOOGLEFINANCE("NSE:TCS", "high",DATE(2014,1,1),DATE(2015,1,1),"daily")</f>
        <v/>
      </c>
    </row>
    <row r="2751">
      <c r="B2751">
        <f>GOOGLEFINANCE("NSE:TCS", "high",DATE(2015,1,1),DATE(2016,1,1),"daily")</f>
        <v/>
      </c>
    </row>
    <row r="3026">
      <c r="B3026">
        <f>GOOGLEFINANCE("NSE:TCS", "high",DATE(2016,1,1),DATE(2017,1,1),"daily")</f>
        <v/>
      </c>
    </row>
    <row r="3301">
      <c r="B3301">
        <f>GOOGLEFINANCE("NSE:TCS", "high",DATE(2017,1,1),DATE(2018,1,1),"daily")</f>
        <v/>
      </c>
    </row>
    <row r="3576">
      <c r="B3576">
        <f>GOOGLEFINANCE("NSE:TCS", "high",DATE(2018,1,1),DATE(2019,1,1),"daily")</f>
        <v/>
      </c>
    </row>
    <row r="3851">
      <c r="B3851">
        <f>GOOGLEFINANCE("NSE:TCS", "high",DATE(2019,1,1),DATE(2020,1,1),"daily")</f>
        <v/>
      </c>
    </row>
    <row r="4126">
      <c r="B4126">
        <f>GOOGLEFINANCE("NSE:TCS", "high",DATE(2020,1,1),DATE(2021,1,1),"daily")</f>
        <v/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GOOGLEFINANCE("NSE:JETAIRWAYS", "high",DATE(2006,1,1),DATE(2007,1,1),"daily")</f>
        <v/>
      </c>
    </row>
    <row r="2">
      <c r="A2" t="inlineStr">
        <is>
          <t>2006</t>
        </is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16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GOOGLEFINANCE("NSE:SIEMENS", "high",DATE(2006,1,1),DATE(2007,1,1),"daily")</f>
        <v/>
      </c>
    </row>
    <row r="2">
      <c r="A2" t="inlineStr">
        <is>
          <t>2006</t>
        </is>
      </c>
    </row>
    <row r="3">
      <c r="A3" t="inlineStr">
        <is>
          <t>2007</t>
        </is>
      </c>
    </row>
    <row r="4">
      <c r="A4" t="inlineStr">
        <is>
          <t>2008</t>
        </is>
      </c>
    </row>
    <row r="5">
      <c r="A5" t="inlineStr">
        <is>
          <t>2009</t>
        </is>
      </c>
    </row>
    <row r="6">
      <c r="A6" t="inlineStr">
        <is>
          <t>2010</t>
        </is>
      </c>
    </row>
    <row r="7">
      <c r="A7" t="inlineStr">
        <is>
          <t>2011</t>
        </is>
      </c>
    </row>
    <row r="8">
      <c r="A8" t="inlineStr">
        <is>
          <t>2012</t>
        </is>
      </c>
    </row>
    <row r="276">
      <c r="B276">
        <f>GOOGLEFINANCE("NSE:SIEMENS", "high",DATE(2007,1,1),DATE(2008,1,1),"daily")</f>
        <v/>
      </c>
    </row>
    <row r="551">
      <c r="B551">
        <f>GOOGLEFINANCE("NSE:SIEMENS", "high",DATE(2008,1,1),DATE(2009,1,1),"daily")</f>
        <v/>
      </c>
    </row>
    <row r="826">
      <c r="B826">
        <f>GOOGLEFINANCE("NSE:SIEMENS", "high",DATE(2009,1,1),DATE(2010,1,1),"daily")</f>
        <v/>
      </c>
    </row>
    <row r="1101">
      <c r="B1101">
        <f>GOOGLEFINANCE("NSE:SIEMENS", "high",DATE(2010,1,1),DATE(2011,1,1),"daily")</f>
        <v/>
      </c>
    </row>
    <row r="1376">
      <c r="B1376">
        <f>GOOGLEFINANCE("NSE:SIEMENS", "high",DATE(2011,1,1),DATE(2012,1,1),"daily")</f>
        <v/>
      </c>
    </row>
    <row r="1651">
      <c r="B1651">
        <f>GOOGLEFINANCE("NSE:SIEMENS", "high",DATE(2012,1,1),DATE(2013,1,1),"daily")</f>
        <v/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GOOGLEFINANCE("NSE:SUZLON", "high",DATE(2006,1,1),DATE(2007,1,1),"daily")</f>
        <v/>
      </c>
    </row>
    <row r="2">
      <c r="A2" t="inlineStr">
        <is>
          <t>2006</t>
        </is>
      </c>
    </row>
    <row r="3">
      <c r="A3" t="inlineStr">
        <is>
          <t>2007</t>
        </is>
      </c>
    </row>
    <row r="4">
      <c r="A4" t="inlineStr">
        <is>
          <t>2008</t>
        </is>
      </c>
    </row>
    <row r="5">
      <c r="A5" t="inlineStr">
        <is>
          <t>2009</t>
        </is>
      </c>
    </row>
    <row r="6">
      <c r="A6" t="inlineStr">
        <is>
          <t>2010</t>
        </is>
      </c>
    </row>
    <row r="276">
      <c r="B276">
        <f>GOOGLEFINANCE("NSE:SUZLON", "high",DATE(2007,1,1),DATE(2008,1,1),"daily")</f>
        <v/>
      </c>
    </row>
    <row r="551">
      <c r="B551">
        <f>GOOGLEFINANCE("NSE:SUZLON", "high",DATE(2008,1,1),DATE(2009,1,1),"daily")</f>
        <v/>
      </c>
    </row>
    <row r="826">
      <c r="B826">
        <f>GOOGLEFINANCE("NSE:SUZLON", "high",DATE(2009,1,1),DATE(2010,1,1),"daily")</f>
        <v/>
      </c>
    </row>
    <row r="1101">
      <c r="B1101">
        <f>GOOGLEFINANCE("NSE:SUZLON", "high",DATE(2010,1,1),DATE(2011,1,1),"daily")</f>
        <v/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1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GOOGLEFINANCE("NSE:RCOM", "high",DATE(2007,1,1),DATE(2008,1,1),"daily")</f>
        <v/>
      </c>
    </row>
    <row r="2">
      <c r="A2" t="inlineStr">
        <is>
          <t>2007</t>
        </is>
      </c>
    </row>
    <row r="3">
      <c r="A3" t="inlineStr">
        <is>
          <t>2008</t>
        </is>
      </c>
    </row>
    <row r="4">
      <c r="A4" t="inlineStr">
        <is>
          <t>2009</t>
        </is>
      </c>
    </row>
    <row r="5">
      <c r="A5" t="inlineStr">
        <is>
          <t>2010</t>
        </is>
      </c>
    </row>
    <row r="6">
      <c r="A6" t="inlineStr">
        <is>
          <t>2011</t>
        </is>
      </c>
    </row>
    <row r="276">
      <c r="B276">
        <f>GOOGLEFINANCE("NSE:RCOM", "high",DATE(2008,1,1),DATE(2009,1,1),"daily")</f>
        <v/>
      </c>
    </row>
    <row r="551">
      <c r="B551">
        <f>GOOGLEFINANCE("NSE:RCOM", "high",DATE(2009,1,1),DATE(2010,1,1),"daily")</f>
        <v/>
      </c>
    </row>
    <row r="826">
      <c r="B826">
        <f>GOOGLEFINANCE("NSE:RCOM", "high",DATE(2010,1,1),DATE(2011,1,1),"daily")</f>
        <v/>
      </c>
    </row>
    <row r="1101">
      <c r="B1101">
        <f>GOOGLEFINANCE("NSE:RCOM", "high",DATE(2011,1,1),DATE(2012,1,1),"daily")</f>
        <v/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35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GOOGLEFINANCE("NSE:NTPC", "high",DATE(2007,1,1),DATE(2008,1,1),"daily")</f>
        <v/>
      </c>
    </row>
    <row r="2">
      <c r="A2" t="inlineStr">
        <is>
          <t>2007</t>
        </is>
      </c>
    </row>
    <row r="3">
      <c r="A3" t="inlineStr">
        <is>
          <t>2008</t>
        </is>
      </c>
    </row>
    <row r="4">
      <c r="A4" t="inlineStr">
        <is>
          <t>2009</t>
        </is>
      </c>
    </row>
    <row r="5">
      <c r="A5" t="inlineStr">
        <is>
          <t>2010</t>
        </is>
      </c>
    </row>
    <row r="6">
      <c r="A6" t="inlineStr">
        <is>
          <t>2011</t>
        </is>
      </c>
    </row>
    <row r="7">
      <c r="A7" t="inlineStr">
        <is>
          <t>2012</t>
        </is>
      </c>
    </row>
    <row r="8">
      <c r="A8" t="inlineStr">
        <is>
          <t>2013</t>
        </is>
      </c>
    </row>
    <row r="9">
      <c r="A9" t="inlineStr">
        <is>
          <t>2014</t>
        </is>
      </c>
    </row>
    <row r="10">
      <c r="A10" t="inlineStr">
        <is>
          <t>2015</t>
        </is>
      </c>
    </row>
    <row r="11">
      <c r="A11" t="inlineStr">
        <is>
          <t>2016</t>
        </is>
      </c>
    </row>
    <row r="12">
      <c r="A12" t="inlineStr">
        <is>
          <t>2017</t>
        </is>
      </c>
    </row>
    <row r="13">
      <c r="A13" t="inlineStr">
        <is>
          <t>2018</t>
        </is>
      </c>
    </row>
    <row r="14">
      <c r="A14" t="inlineStr">
        <is>
          <t>2019</t>
        </is>
      </c>
    </row>
    <row r="15">
      <c r="A15" t="inlineStr">
        <is>
          <t>2020</t>
        </is>
      </c>
    </row>
    <row r="276">
      <c r="B276">
        <f>GOOGLEFINANCE("NSE:NTPC", "high",DATE(2008,1,1),DATE(2009,1,1),"daily")</f>
        <v/>
      </c>
    </row>
    <row r="551">
      <c r="B551">
        <f>GOOGLEFINANCE("NSE:NTPC", "high",DATE(2009,1,1),DATE(2010,1,1),"daily")</f>
        <v/>
      </c>
    </row>
    <row r="826">
      <c r="B826">
        <f>GOOGLEFINANCE("NSE:NTPC", "high",DATE(2010,1,1),DATE(2011,1,1),"daily")</f>
        <v/>
      </c>
    </row>
    <row r="1101">
      <c r="B1101">
        <f>GOOGLEFINANCE("NSE:NTPC", "high",DATE(2011,1,1),DATE(2012,1,1),"daily")</f>
        <v/>
      </c>
    </row>
    <row r="1376">
      <c r="B1376">
        <f>GOOGLEFINANCE("NSE:NTPC", "high",DATE(2012,1,1),DATE(2013,1,1),"daily")</f>
        <v/>
      </c>
    </row>
    <row r="1651">
      <c r="B1651">
        <f>GOOGLEFINANCE("NSE:NTPC", "high",DATE(2013,1,1),DATE(2014,1,1),"daily")</f>
        <v/>
      </c>
    </row>
    <row r="1926">
      <c r="B1926">
        <f>GOOGLEFINANCE("NSE:NTPC", "high",DATE(2014,1,1),DATE(2015,1,1),"daily")</f>
        <v/>
      </c>
    </row>
    <row r="2201">
      <c r="B2201">
        <f>GOOGLEFINANCE("NSE:NTPC", "high",DATE(2015,1,1),DATE(2016,1,1),"daily")</f>
        <v/>
      </c>
    </row>
    <row r="2476">
      <c r="B2476">
        <f>GOOGLEFINANCE("NSE:NTPC", "high",DATE(2016,1,1),DATE(2017,1,1),"daily")</f>
        <v/>
      </c>
    </row>
    <row r="2751">
      <c r="B2751">
        <f>GOOGLEFINANCE("NSE:NTPC", "high",DATE(2017,1,1),DATE(2018,1,1),"daily")</f>
        <v/>
      </c>
    </row>
    <row r="3026">
      <c r="B3026">
        <f>GOOGLEFINANCE("NSE:NTPC", "high",DATE(2018,1,1),DATE(2019,1,1),"daily")</f>
        <v/>
      </c>
    </row>
    <row r="3301">
      <c r="B3301">
        <f>GOOGLEFINANCE("NSE:NTPC", "high",DATE(2019,1,1),DATE(2020,1,1),"daily")</f>
        <v/>
      </c>
    </row>
    <row r="3576">
      <c r="B3576">
        <f>GOOGLEFINANCE("NSE:NTPC", "high",DATE(2020,1,1),DATE(2021,1,1),"daily")</f>
        <v/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GOOGLEFINANCE("NSE:UNITECH", "high",DATE(2007,1,1),DATE(2008,1,1),"daily")</f>
        <v/>
      </c>
    </row>
    <row r="2">
      <c r="A2" t="inlineStr">
        <is>
          <t>2007</t>
        </is>
      </c>
    </row>
    <row r="3">
      <c r="A3" t="inlineStr">
        <is>
          <t>2008</t>
        </is>
      </c>
    </row>
    <row r="4">
      <c r="A4" t="inlineStr">
        <is>
          <t>2009</t>
        </is>
      </c>
    </row>
    <row r="276">
      <c r="B276">
        <f>GOOGLEFINANCE("NSE:UNITECH", "high",DATE(2008,1,1),DATE(2009,1,1),"daily")</f>
        <v/>
      </c>
    </row>
    <row r="551">
      <c r="B551">
        <f>GOOGLEFINANCE("NSE:UNITECH", "high",DATE(2009,1,1),DATE(2010,1,1),"daily")</f>
        <v/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GOOGLEFINANCE("NSE:IDEA", "high",DATE(2008,1,1),DATE(2009,1,1),"daily")</f>
        <v/>
      </c>
    </row>
    <row r="2">
      <c r="A2" t="inlineStr">
        <is>
          <t>2008</t>
        </is>
      </c>
    </row>
    <row r="3">
      <c r="A3" t="inlineStr">
        <is>
          <t>2009</t>
        </is>
      </c>
    </row>
    <row r="4">
      <c r="A4" t="inlineStr">
        <is>
          <t>2015</t>
        </is>
      </c>
    </row>
    <row r="5">
      <c r="A5" t="inlineStr">
        <is>
          <t>2016</t>
        </is>
      </c>
    </row>
    <row r="276">
      <c r="B276">
        <f>GOOGLEFINANCE("NSE:IDEA", "high",DATE(2009,1,1),DATE(2010,1,1),"daily")</f>
        <v/>
      </c>
    </row>
    <row r="551">
      <c r="B551">
        <f>GOOGLEFINANCE("NSE:IDEA", "high",DATE(2015,1,1),DATE(2016,1,1),"daily")</f>
        <v/>
      </c>
    </row>
    <row r="826">
      <c r="B826">
        <f>GOOGLEFINANCE("NSE:IDEA", "high",DATE(2016,1,1),DATE(2017,1,1),"daily")</f>
        <v/>
      </c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16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GOOGLEFINANCE("NSE:DLF", "high",DATE(2008,1,1),DATE(2009,1,1),"daily")</f>
        <v/>
      </c>
    </row>
    <row r="2">
      <c r="A2" t="inlineStr">
        <is>
          <t>2008</t>
        </is>
      </c>
    </row>
    <row r="3">
      <c r="A3" t="inlineStr">
        <is>
          <t>2009</t>
        </is>
      </c>
    </row>
    <row r="4">
      <c r="A4" t="inlineStr">
        <is>
          <t>2010</t>
        </is>
      </c>
    </row>
    <row r="5">
      <c r="A5" t="inlineStr">
        <is>
          <t>2011</t>
        </is>
      </c>
    </row>
    <row r="6">
      <c r="A6" t="inlineStr">
        <is>
          <t>2012</t>
        </is>
      </c>
    </row>
    <row r="7">
      <c r="A7" t="inlineStr">
        <is>
          <t>2013</t>
        </is>
      </c>
    </row>
    <row r="8">
      <c r="A8" t="inlineStr">
        <is>
          <t>2014</t>
        </is>
      </c>
    </row>
    <row r="276">
      <c r="B276">
        <f>GOOGLEFINANCE("NSE:DLF", "high",DATE(2009,1,1),DATE(2010,1,1),"daily")</f>
        <v/>
      </c>
    </row>
    <row r="551">
      <c r="B551">
        <f>GOOGLEFINANCE("NSE:DLF", "high",DATE(2010,1,1),DATE(2011,1,1),"daily")</f>
        <v/>
      </c>
    </row>
    <row r="826">
      <c r="B826">
        <f>GOOGLEFINANCE("NSE:DLF", "high",DATE(2011,1,1),DATE(2012,1,1),"daily")</f>
        <v/>
      </c>
    </row>
    <row r="1101">
      <c r="B1101">
        <f>GOOGLEFINANCE("NSE:DLF", "high",DATE(2012,1,1),DATE(2013,1,1),"daily")</f>
        <v/>
      </c>
    </row>
    <row r="1376">
      <c r="B1376">
        <f>GOOGLEFINANCE("NSE:DLF", "high",DATE(2013,1,1),DATE(2014,1,1),"daily")</f>
        <v/>
      </c>
    </row>
    <row r="1651">
      <c r="B1651">
        <f>GOOGLEFINANCE("NSE:DLF", "high",DATE(2014,1,1),DATE(2015,1,1),"daily")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GOOGLEFINANCE("NSE:INDHOTEL",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276">
      <c r="B276">
        <f>GOOGLEFINANCE("NSE:INDHOTEL", "high",DATE(2000,1,1),DATE(2001,1,1),"daily")</f>
        <v/>
      </c>
    </row>
    <row r="551">
      <c r="B551">
        <f>GOOGLEFINANCE("NSE:INDHOTEL", "high",DATE(2002,1,1),DATE(2003,1,1),"daily")</f>
        <v/>
      </c>
    </row>
    <row r="826">
      <c r="B826">
        <f>GOOGLEFINANCE("NSE:INDHOTEL", "high",DATE(2003,1,1),DATE(2004,1,1),"daily")</f>
        <v/>
      </c>
    </row>
    <row r="1101">
      <c r="B1101">
        <f>GOOGLEFINANCE("NSE:INDHOTEL", "high",DATE(2004,1,1),DATE(2005,1,1),"daily")</f>
        <v/>
      </c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3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GOOGLEFINANCE("NSE:POWERGRID", "high",DATE(2008,1,1),DATE(2009,1,1),"daily")</f>
        <v/>
      </c>
    </row>
    <row r="2">
      <c r="A2" t="inlineStr">
        <is>
          <t>2008</t>
        </is>
      </c>
    </row>
    <row r="3">
      <c r="A3" t="inlineStr">
        <is>
          <t>2009</t>
        </is>
      </c>
    </row>
    <row r="4">
      <c r="A4" t="inlineStr">
        <is>
          <t>2010</t>
        </is>
      </c>
    </row>
    <row r="5">
      <c r="A5" t="inlineStr">
        <is>
          <t>2011</t>
        </is>
      </c>
    </row>
    <row r="6">
      <c r="A6" t="inlineStr">
        <is>
          <t>2012</t>
        </is>
      </c>
    </row>
    <row r="7">
      <c r="A7" t="inlineStr">
        <is>
          <t>2013</t>
        </is>
      </c>
    </row>
    <row r="8">
      <c r="A8" t="inlineStr">
        <is>
          <t>2014</t>
        </is>
      </c>
    </row>
    <row r="9">
      <c r="A9" t="inlineStr">
        <is>
          <t>2015</t>
        </is>
      </c>
    </row>
    <row r="10">
      <c r="A10" t="inlineStr">
        <is>
          <t>2016</t>
        </is>
      </c>
    </row>
    <row r="11">
      <c r="A11" t="inlineStr">
        <is>
          <t>2017</t>
        </is>
      </c>
    </row>
    <row r="12">
      <c r="A12" t="inlineStr">
        <is>
          <t>2018</t>
        </is>
      </c>
    </row>
    <row r="13">
      <c r="A13" t="inlineStr">
        <is>
          <t>2019</t>
        </is>
      </c>
    </row>
    <row r="14">
      <c r="A14" t="inlineStr">
        <is>
          <t>2020</t>
        </is>
      </c>
    </row>
    <row r="276">
      <c r="B276">
        <f>GOOGLEFINANCE("NSE:POWERGRID", "high",DATE(2009,1,1),DATE(2010,1,1),"daily")</f>
        <v/>
      </c>
    </row>
    <row r="551">
      <c r="B551">
        <f>GOOGLEFINANCE("NSE:POWERGRID", "high",DATE(2010,1,1),DATE(2011,1,1),"daily")</f>
        <v/>
      </c>
    </row>
    <row r="826">
      <c r="B826">
        <f>GOOGLEFINANCE("NSE:POWERGRID", "high",DATE(2011,1,1),DATE(2012,1,1),"daily")</f>
        <v/>
      </c>
    </row>
    <row r="1101">
      <c r="B1101">
        <f>GOOGLEFINANCE("NSE:POWERGRID", "high",DATE(2012,1,1),DATE(2013,1,1),"daily")</f>
        <v/>
      </c>
    </row>
    <row r="1376">
      <c r="B1376">
        <f>GOOGLEFINANCE("NSE:POWERGRID", "high",DATE(2013,1,1),DATE(2014,1,1),"daily")</f>
        <v/>
      </c>
    </row>
    <row r="1651">
      <c r="B1651">
        <f>GOOGLEFINANCE("NSE:POWERGRID", "high",DATE(2014,1,1),DATE(2015,1,1),"daily")</f>
        <v/>
      </c>
    </row>
    <row r="1926">
      <c r="B1926">
        <f>GOOGLEFINANCE("NSE:POWERGRID", "high",DATE(2015,1,1),DATE(2016,1,1),"daily")</f>
        <v/>
      </c>
    </row>
    <row r="2201">
      <c r="B2201">
        <f>GOOGLEFINANCE("NSE:POWERGRID", "high",DATE(2016,1,1),DATE(2017,1,1),"daily")</f>
        <v/>
      </c>
    </row>
    <row r="2476">
      <c r="B2476">
        <f>GOOGLEFINANCE("NSE:POWERGRID", "high",DATE(2017,1,1),DATE(2018,1,1),"daily")</f>
        <v/>
      </c>
    </row>
    <row r="2751">
      <c r="B2751">
        <f>GOOGLEFINANCE("NSE:POWERGRID", "high",DATE(2018,1,1),DATE(2019,1,1),"daily")</f>
        <v/>
      </c>
    </row>
    <row r="3026">
      <c r="B3026">
        <f>GOOGLEFINANCE("NSE:POWERGRID", "high",DATE(2019,1,1),DATE(2020,1,1),"daily")</f>
        <v/>
      </c>
    </row>
    <row r="3301">
      <c r="B3301">
        <f>GOOGLEFINANCE("NSE:POWERGRID", "high",DATE(2020,1,1),DATE(2021,1,1),"daily")</f>
        <v/>
      </c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GOOGLEFINANCE("NSE:RPOWER", "high",DATE(2009,1,1),DATE(2010,1,1),"daily")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276">
      <c r="B276">
        <f>GOOGLEFINANCE("NSE:RPOWER", "high",DATE(2010,1,1),DATE(2011,1,1),"daily")</f>
        <v/>
      </c>
    </row>
    <row r="551">
      <c r="B551">
        <f>GOOGLEFINANCE("NSE:RPOWER", "high",DATE(2011,1,1),DATE(2012,1,1),"daily")</f>
        <v/>
      </c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30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GOOGLEFINANCE("NSE:AXISBANK", "high",DATE(2009,1,1),DATE(2010,1,1),"daily")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5">
      <c r="A5" t="inlineStr">
        <is>
          <t>2012</t>
        </is>
      </c>
    </row>
    <row r="6">
      <c r="A6" t="inlineStr">
        <is>
          <t>2013</t>
        </is>
      </c>
    </row>
    <row r="7">
      <c r="A7" t="inlineStr">
        <is>
          <t>2014</t>
        </is>
      </c>
    </row>
    <row r="8">
      <c r="A8" t="inlineStr">
        <is>
          <t>2015</t>
        </is>
      </c>
    </row>
    <row r="9">
      <c r="A9" t="inlineStr">
        <is>
          <t>2016</t>
        </is>
      </c>
    </row>
    <row r="10">
      <c r="A10" t="inlineStr">
        <is>
          <t>2017</t>
        </is>
      </c>
    </row>
    <row r="11">
      <c r="A11" t="inlineStr">
        <is>
          <t>2018</t>
        </is>
      </c>
    </row>
    <row r="12">
      <c r="A12" t="inlineStr">
        <is>
          <t>2019</t>
        </is>
      </c>
    </row>
    <row r="13">
      <c r="A13" t="inlineStr">
        <is>
          <t>2020</t>
        </is>
      </c>
    </row>
    <row r="276">
      <c r="B276">
        <f>GOOGLEFINANCE("NSE:AXISBANK", "high",DATE(2010,1,1),DATE(2011,1,1),"daily")</f>
        <v/>
      </c>
    </row>
    <row r="551">
      <c r="B551">
        <f>GOOGLEFINANCE("NSE:AXISBANK", "high",DATE(2011,1,1),DATE(2012,1,1),"daily")</f>
        <v/>
      </c>
    </row>
    <row r="826">
      <c r="B826">
        <f>GOOGLEFINANCE("NSE:AXISBANK", "high",DATE(2012,1,1),DATE(2013,1,1),"daily")</f>
        <v/>
      </c>
    </row>
    <row r="1101">
      <c r="B1101">
        <f>GOOGLEFINANCE("NSE:AXISBANK", "high",DATE(2013,1,1),DATE(2014,1,1),"daily")</f>
        <v/>
      </c>
    </row>
    <row r="1376">
      <c r="B1376">
        <f>GOOGLEFINANCE("NSE:AXISBANK", "high",DATE(2014,1,1),DATE(2015,1,1),"daily")</f>
        <v/>
      </c>
    </row>
    <row r="1651">
      <c r="B1651">
        <f>GOOGLEFINANCE("NSE:AXISBANK", "high",DATE(2015,1,1),DATE(2016,1,1),"daily")</f>
        <v/>
      </c>
    </row>
    <row r="1926">
      <c r="B1926">
        <f>GOOGLEFINANCE("NSE:AXISBANK", "high",DATE(2016,1,1),DATE(2017,1,1),"daily")</f>
        <v/>
      </c>
    </row>
    <row r="2201">
      <c r="B2201">
        <f>GOOGLEFINANCE("NSE:AXISBANK", "high",DATE(2017,1,1),DATE(2018,1,1),"daily")</f>
        <v/>
      </c>
    </row>
    <row r="2476">
      <c r="B2476">
        <f>GOOGLEFINANCE("NSE:AXISBANK", "high",DATE(2018,1,1),DATE(2019,1,1),"daily")</f>
        <v/>
      </c>
    </row>
    <row r="2751">
      <c r="B2751">
        <f>GOOGLEFINANCE("NSE:AXISBANK", "high",DATE(2019,1,1),DATE(2020,1,1),"daily")</f>
        <v/>
      </c>
    </row>
    <row r="3026">
      <c r="B3026">
        <f>GOOGLEFINANCE("NSE:AXISBANK", "high",DATE(2020,1,1),DATE(2021,1,1),"daily")</f>
        <v/>
      </c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1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GOOGLEFINANCE("NSE:IDFC", "high",DATE(2009,1,1),DATE(2010,1,1),"daily")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5">
      <c r="A5" t="inlineStr">
        <is>
          <t>2012</t>
        </is>
      </c>
    </row>
    <row r="6">
      <c r="A6" t="inlineStr">
        <is>
          <t>2013</t>
        </is>
      </c>
    </row>
    <row r="7">
      <c r="A7" t="inlineStr">
        <is>
          <t>2014</t>
        </is>
      </c>
    </row>
    <row r="276">
      <c r="B276">
        <f>GOOGLEFINANCE("NSE:IDFC", "high",DATE(2010,1,1),DATE(2011,1,1),"daily")</f>
        <v/>
      </c>
    </row>
    <row r="551">
      <c r="B551">
        <f>GOOGLEFINANCE("NSE:IDFC", "high",DATE(2011,1,1),DATE(2012,1,1),"daily")</f>
        <v/>
      </c>
    </row>
    <row r="826">
      <c r="B826">
        <f>GOOGLEFINANCE("NSE:IDFC", "high",DATE(2012,1,1),DATE(2013,1,1),"daily")</f>
        <v/>
      </c>
    </row>
    <row r="1101">
      <c r="B1101">
        <f>GOOGLEFINANCE("NSE:IDFC", "high",DATE(2013,1,1),DATE(2014,1,1),"daily")</f>
        <v/>
      </c>
    </row>
    <row r="1376">
      <c r="B1376">
        <f>GOOGLEFINANCE("NSE:IDFC", "high",DATE(2014,1,1),DATE(2015,1,1),"daily")</f>
        <v/>
      </c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1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GOOGLEFINANCE("NSE:JPASSOCIAT", "high",DATE(2009,1,1),DATE(2010,1,1),"daily")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5">
      <c r="A5" t="inlineStr">
        <is>
          <t>2012</t>
        </is>
      </c>
    </row>
    <row r="6">
      <c r="A6" t="inlineStr">
        <is>
          <t>2013</t>
        </is>
      </c>
    </row>
    <row r="276">
      <c r="B276">
        <f>GOOGLEFINANCE("NSE:JPASSOCIAT", "high",DATE(2010,1,1),DATE(2011,1,1),"daily")</f>
        <v/>
      </c>
    </row>
    <row r="551">
      <c r="B551">
        <f>GOOGLEFINANCE("NSE:JPASSOCIAT", "high",DATE(2011,1,1),DATE(2012,1,1),"daily")</f>
        <v/>
      </c>
    </row>
    <row r="826">
      <c r="B826">
        <f>GOOGLEFINANCE("NSE:JPASSOCIAT", "high",DATE(2012,1,1),DATE(2013,1,1),"daily")</f>
        <v/>
      </c>
    </row>
    <row r="1101">
      <c r="B1101">
        <f>GOOGLEFINANCE("NSE:JPASSOCIAT", "high",DATE(2013,1,1),DATE(2014,1,1),"daily")</f>
        <v/>
      </c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1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GOOGLEFINANCE("NSE:JINDALSTEL", "high",DATE(2009,1,1),DATE(2010,1,1),"daily")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5">
      <c r="A5" t="inlineStr">
        <is>
          <t>2012</t>
        </is>
      </c>
    </row>
    <row r="6">
      <c r="A6" t="inlineStr">
        <is>
          <t>2013</t>
        </is>
      </c>
    </row>
    <row r="7">
      <c r="A7" t="inlineStr">
        <is>
          <t>2014</t>
        </is>
      </c>
    </row>
    <row r="276">
      <c r="B276">
        <f>GOOGLEFINANCE("NSE:JINDALSTEL", "high",DATE(2010,1,1),DATE(2011,1,1),"daily")</f>
        <v/>
      </c>
    </row>
    <row r="551">
      <c r="B551">
        <f>GOOGLEFINANCE("NSE:JINDALSTEL", "high",DATE(2011,1,1),DATE(2012,1,1),"daily")</f>
        <v/>
      </c>
    </row>
    <row r="826">
      <c r="B826">
        <f>GOOGLEFINANCE("NSE:JINDALSTEL", "high",DATE(2012,1,1),DATE(2013,1,1),"daily")</f>
        <v/>
      </c>
    </row>
    <row r="1101">
      <c r="B1101">
        <f>GOOGLEFINANCE("NSE:JINDALSTEL", "high",DATE(2013,1,1),DATE(2014,1,1),"daily")</f>
        <v/>
      </c>
    </row>
    <row r="1376">
      <c r="B1376">
        <f>GOOGLEFINANCE("NSE:JINDALSTEL", "high",DATE(2014,1,1),DATE(2015,1,1),"daily")</f>
        <v/>
      </c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GOOGLEFINANCE("NSE:RELCAPITAL", "high",DATE(2009,1,1),DATE(2010,1,1),"daily")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276">
      <c r="B276">
        <f>GOOGLEFINANCE("NSE:RELCAPITAL", "high",DATE(2010,1,1),DATE(2011,1,1),"daily")</f>
        <v/>
      </c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B27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GOOGLEFINANCE("NSE:KOTAKBANK", "high",DATE(2010,1,1),DATE(2011,1,1),"daily")</f>
        <v/>
      </c>
    </row>
    <row r="2">
      <c r="A2" t="inlineStr">
        <is>
          <t>2010</t>
        </is>
      </c>
    </row>
    <row r="3">
      <c r="A3" t="inlineStr">
        <is>
          <t>2011</t>
        </is>
      </c>
    </row>
    <row r="4">
      <c r="A4" t="inlineStr">
        <is>
          <t>2012</t>
        </is>
      </c>
    </row>
    <row r="5">
      <c r="A5" t="inlineStr">
        <is>
          <t>2013</t>
        </is>
      </c>
    </row>
    <row r="6">
      <c r="A6" t="inlineStr">
        <is>
          <t>2014</t>
        </is>
      </c>
    </row>
    <row r="7">
      <c r="A7" t="inlineStr">
        <is>
          <t>2015</t>
        </is>
      </c>
    </row>
    <row r="8">
      <c r="A8" t="inlineStr">
        <is>
          <t>2016</t>
        </is>
      </c>
    </row>
    <row r="9">
      <c r="A9" t="inlineStr">
        <is>
          <t>2017</t>
        </is>
      </c>
    </row>
    <row r="10">
      <c r="A10" t="inlineStr">
        <is>
          <t>2018</t>
        </is>
      </c>
    </row>
    <row r="11">
      <c r="A11" t="inlineStr">
        <is>
          <t>2019</t>
        </is>
      </c>
    </row>
    <row r="12">
      <c r="A12" t="inlineStr">
        <is>
          <t>2020</t>
        </is>
      </c>
    </row>
    <row r="276">
      <c r="B276">
        <f>GOOGLEFINANCE("NSE:KOTAKBANK", "high",DATE(2011,1,1),DATE(2012,1,1),"daily")</f>
        <v/>
      </c>
    </row>
    <row r="551">
      <c r="B551">
        <f>GOOGLEFINANCE("NSE:KOTAKBANK", "high",DATE(2012,1,1),DATE(2013,1,1),"daily")</f>
        <v/>
      </c>
    </row>
    <row r="826">
      <c r="B826">
        <f>GOOGLEFINANCE("NSE:KOTAKBANK", "high",DATE(2013,1,1),DATE(2014,1,1),"daily")</f>
        <v/>
      </c>
    </row>
    <row r="1101">
      <c r="B1101">
        <f>GOOGLEFINANCE("NSE:KOTAKBANK", "high",DATE(2014,1,1),DATE(2015,1,1),"daily")</f>
        <v/>
      </c>
    </row>
    <row r="1376">
      <c r="B1376">
        <f>GOOGLEFINANCE("NSE:KOTAKBANK", "high",DATE(2015,1,1),DATE(2016,1,1),"daily")</f>
        <v/>
      </c>
    </row>
    <row r="1651">
      <c r="B1651">
        <f>GOOGLEFINANCE("NSE:KOTAKBANK", "high",DATE(2016,1,1),DATE(2017,1,1),"daily")</f>
        <v/>
      </c>
    </row>
    <row r="1926">
      <c r="B1926">
        <f>GOOGLEFINANCE("NSE:KOTAKBANK", "high",DATE(2017,1,1),DATE(2018,1,1),"daily")</f>
        <v/>
      </c>
    </row>
    <row r="2201">
      <c r="B2201">
        <f>GOOGLEFINANCE("NSE:KOTAKBANK", "high",DATE(2018,1,1),DATE(2019,1,1),"daily")</f>
        <v/>
      </c>
    </row>
    <row r="2476">
      <c r="B2476">
        <f>GOOGLEFINANCE("NSE:KOTAKBANK", "high",DATE(2019,1,1),DATE(2020,1,1),"daily")</f>
        <v/>
      </c>
    </row>
    <row r="2751">
      <c r="B2751">
        <f>GOOGLEFINANCE("NSE:KOTAKBANK", "high",DATE(2020,1,1),DATE(2021,1,1),"daily")</f>
        <v/>
      </c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8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GOOGLEFINANCE("NSE:VEDL", "high",DATE(2010,1,1),DATE(2011,1,1),"daily")</f>
        <v/>
      </c>
    </row>
    <row r="2">
      <c r="A2" t="inlineStr">
        <is>
          <t>2010</t>
        </is>
      </c>
    </row>
    <row r="3">
      <c r="A3" t="inlineStr">
        <is>
          <t>2011</t>
        </is>
      </c>
    </row>
    <row r="4">
      <c r="A4" t="inlineStr">
        <is>
          <t>2012</t>
        </is>
      </c>
    </row>
    <row r="5">
      <c r="A5" t="inlineStr">
        <is>
          <t>2013</t>
        </is>
      </c>
    </row>
    <row r="6">
      <c r="A6" t="inlineStr">
        <is>
          <t>2014</t>
        </is>
      </c>
    </row>
    <row r="7">
      <c r="A7" t="inlineStr">
        <is>
          <t>2015</t>
        </is>
      </c>
    </row>
    <row r="8">
      <c r="A8" t="inlineStr">
        <is>
          <t>2016</t>
        </is>
      </c>
    </row>
    <row r="9">
      <c r="A9" t="inlineStr">
        <is>
          <t>2017</t>
        </is>
      </c>
    </row>
    <row r="10">
      <c r="A10" t="inlineStr">
        <is>
          <t>2017</t>
        </is>
      </c>
    </row>
    <row r="11">
      <c r="A11" t="inlineStr">
        <is>
          <t>2018</t>
        </is>
      </c>
    </row>
    <row r="12">
      <c r="A12" t="inlineStr">
        <is>
          <t>2018</t>
        </is>
      </c>
    </row>
    <row r="13">
      <c r="A13" t="inlineStr">
        <is>
          <t>2019</t>
        </is>
      </c>
    </row>
    <row r="14">
      <c r="A14" t="inlineStr">
        <is>
          <t>2019</t>
        </is>
      </c>
    </row>
    <row r="15">
      <c r="A15" t="inlineStr">
        <is>
          <t>2020</t>
        </is>
      </c>
    </row>
    <row r="16">
      <c r="A16" t="inlineStr">
        <is>
          <t>2020</t>
        </is>
      </c>
    </row>
    <row r="276">
      <c r="B276">
        <f>GOOGLEFINANCE("NSE:VEDL", "high",DATE(2011,1,1),DATE(2012,1,1),"daily")</f>
        <v/>
      </c>
    </row>
    <row r="551">
      <c r="B551">
        <f>GOOGLEFINANCE("NSE:VEDL", "high",DATE(2012,1,1),DATE(2013,1,1),"daily")</f>
        <v/>
      </c>
    </row>
    <row r="826">
      <c r="B826">
        <f>GOOGLEFINANCE("NSE:VEDL", "high",DATE(2013,1,1),DATE(2014,1,1),"daily")</f>
        <v/>
      </c>
    </row>
    <row r="1101">
      <c r="B1101">
        <f>GOOGLEFINANCE("NSE:VEDL", "high",DATE(2014,1,1),DATE(2015,1,1),"daily")</f>
        <v/>
      </c>
    </row>
    <row r="1376">
      <c r="B1376">
        <f>GOOGLEFINANCE("NSE:VEDL", "high",DATE(2015,1,1),DATE(2016,1,1),"daily")</f>
        <v/>
      </c>
    </row>
    <row r="1651">
      <c r="B1651">
        <f>GOOGLEFINANCE("NSE:VEDL", "high",DATE(2016,1,1),DATE(2017,1,1),"daily")</f>
        <v/>
      </c>
    </row>
    <row r="1926">
      <c r="B1926">
        <f>GOOGLEFINANCE("NSE:VEDL", "high",DATE(2017,1,1),DATE(2018,1,1),"daily")</f>
        <v/>
      </c>
    </row>
    <row r="2201">
      <c r="B2201">
        <f>GOOGLEFINANCE("NSE:VEDL", "high",DATE(2017,1,1),DATE(2018,1,1),"daily")</f>
        <v/>
      </c>
    </row>
    <row r="2476">
      <c r="B2476">
        <f>GOOGLEFINANCE("NSE:VEDL", "high",DATE(2018,1,1),DATE(2019,1,1),"daily")</f>
        <v/>
      </c>
    </row>
    <row r="2751">
      <c r="B2751">
        <f>GOOGLEFINANCE("NSE:VEDL", "high",DATE(2018,1,1),DATE(2019,1,1),"daily")</f>
        <v/>
      </c>
    </row>
    <row r="3026">
      <c r="B3026">
        <f>GOOGLEFINANCE("NSE:VEDL", "high",DATE(2019,1,1),DATE(2020,1,1),"daily")</f>
        <v/>
      </c>
    </row>
    <row r="3301">
      <c r="B3301">
        <f>GOOGLEFINANCE("NSE:VEDL", "high",DATE(2019,1,1),DATE(2020,1,1),"daily")</f>
        <v/>
      </c>
    </row>
    <row r="3576">
      <c r="B3576">
        <f>GOOGLEFINANCE("NSE:VEDL", "high",DATE(2020,1,1),DATE(2021,1,1),"daily")</f>
        <v/>
      </c>
    </row>
    <row r="3851">
      <c r="B3851">
        <f>GOOGLEFINANCE("NSE:VEDL", "high",DATE(2020,1,1),DATE(2021,1,1),"daily")</f>
        <v/>
      </c>
    </row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B24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GOOGLEFINANCE("NSE:COALINDIA", "high",DATE(2011,1,1),DATE(2012,1,1),"daily")</f>
        <v/>
      </c>
    </row>
    <row r="2">
      <c r="A2" t="inlineStr">
        <is>
          <t>2011</t>
        </is>
      </c>
    </row>
    <row r="3">
      <c r="A3" t="inlineStr">
        <is>
          <t>2012</t>
        </is>
      </c>
    </row>
    <row r="4">
      <c r="A4" t="inlineStr">
        <is>
          <t>2013</t>
        </is>
      </c>
    </row>
    <row r="5">
      <c r="A5" t="inlineStr">
        <is>
          <t>2014</t>
        </is>
      </c>
    </row>
    <row r="6">
      <c r="A6" t="inlineStr">
        <is>
          <t>2015</t>
        </is>
      </c>
    </row>
    <row r="7">
      <c r="A7" t="inlineStr">
        <is>
          <t>2016</t>
        </is>
      </c>
    </row>
    <row r="8">
      <c r="A8" t="inlineStr">
        <is>
          <t>2017</t>
        </is>
      </c>
    </row>
    <row r="9">
      <c r="A9" t="inlineStr">
        <is>
          <t>2018</t>
        </is>
      </c>
    </row>
    <row r="10">
      <c r="A10" t="inlineStr">
        <is>
          <t>2019</t>
        </is>
      </c>
    </row>
    <row r="11">
      <c r="A11" t="inlineStr">
        <is>
          <t>2020</t>
        </is>
      </c>
    </row>
    <row r="276">
      <c r="B276">
        <f>GOOGLEFINANCE("NSE:COALINDIA", "high",DATE(2012,1,1),DATE(2013,1,1),"daily")</f>
        <v/>
      </c>
    </row>
    <row r="551">
      <c r="B551">
        <f>GOOGLEFINANCE("NSE:COALINDIA", "high",DATE(2013,1,1),DATE(2014,1,1),"daily")</f>
        <v/>
      </c>
    </row>
    <row r="826">
      <c r="B826">
        <f>GOOGLEFINANCE("NSE:COALINDIA", "high",DATE(2014,1,1),DATE(2015,1,1),"daily")</f>
        <v/>
      </c>
    </row>
    <row r="1101">
      <c r="B1101">
        <f>GOOGLEFINANCE("NSE:COALINDIA", "high",DATE(2015,1,1),DATE(2016,1,1),"daily")</f>
        <v/>
      </c>
    </row>
    <row r="1376">
      <c r="B1376">
        <f>GOOGLEFINANCE("NSE:COALINDIA", "high",DATE(2016,1,1),DATE(2017,1,1),"daily")</f>
        <v/>
      </c>
    </row>
    <row r="1651">
      <c r="B1651">
        <f>GOOGLEFINANCE("NSE:COALINDIA", "high",DATE(2017,1,1),DATE(2018,1,1),"daily")</f>
        <v/>
      </c>
    </row>
    <row r="1926">
      <c r="B1926">
        <f>GOOGLEFINANCE("NSE:COALINDIA", "high",DATE(2018,1,1),DATE(2019,1,1),"daily")</f>
        <v/>
      </c>
    </row>
    <row r="2201">
      <c r="B2201">
        <f>GOOGLEFINANCE("NSE:COALINDIA", "high",DATE(2019,1,1),DATE(2020,1,1),"daily")</f>
        <v/>
      </c>
    </row>
    <row r="2476">
      <c r="B2476">
        <f>GOOGLEFINANCE("NSE:COALINDIA", "high",DATE(2020,1,1),DATE(2021,1,1),"daily")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GOOGLEFINANCE("NSE:HDFC",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GOOGLEFINANCE("NSE:HDFC", "high",DATE(2000,1,1),DATE(2001,1,1),"daily")</f>
        <v/>
      </c>
    </row>
    <row r="551">
      <c r="B551">
        <f>GOOGLEFINANCE("NSE:HDFC", "high",DATE(2002,1,1),DATE(2003,1,1),"daily")</f>
        <v/>
      </c>
    </row>
    <row r="826">
      <c r="B826">
        <f>GOOGLEFINANCE("NSE:HDFC", "high",DATE(2003,1,1),DATE(2004,1,1),"daily")</f>
        <v/>
      </c>
    </row>
    <row r="1101">
      <c r="B1101">
        <f>GOOGLEFINANCE("NSE:HDFC", "high",DATE(2004,1,1),DATE(2005,1,1),"daily")</f>
        <v/>
      </c>
    </row>
    <row r="1376">
      <c r="B1376">
        <f>GOOGLEFINANCE("NSE:HDFC", "high",DATE(2005,1,1),DATE(2006,1,1),"daily")</f>
        <v/>
      </c>
    </row>
    <row r="1651">
      <c r="B1651">
        <f>GOOGLEFINANCE("NSE:HDFC", "high",DATE(2006,1,1),DATE(2007,1,1),"daily")</f>
        <v/>
      </c>
    </row>
    <row r="1926">
      <c r="B1926">
        <f>GOOGLEFINANCE("NSE:HDFC", "high",DATE(2007,1,1),DATE(2008,1,1),"daily")</f>
        <v/>
      </c>
    </row>
    <row r="2201">
      <c r="B2201">
        <f>GOOGLEFINANCE("NSE:HDFC", "high",DATE(2008,1,1),DATE(2009,1,1),"daily")</f>
        <v/>
      </c>
    </row>
    <row r="2476">
      <c r="B2476">
        <f>GOOGLEFINANCE("NSE:HDFC", "high",DATE(2009,1,1),DATE(2010,1,1),"daily")</f>
        <v/>
      </c>
    </row>
    <row r="2751">
      <c r="B2751">
        <f>GOOGLEFINANCE("NSE:HDFC", "high",DATE(2010,1,1),DATE(2011,1,1),"daily")</f>
        <v/>
      </c>
    </row>
    <row r="3026">
      <c r="B3026">
        <f>GOOGLEFINANCE("NSE:HDFC", "high",DATE(2011,1,1),DATE(2012,1,1),"daily")</f>
        <v/>
      </c>
    </row>
    <row r="3301">
      <c r="B3301">
        <f>GOOGLEFINANCE("NSE:HDFC", "high",DATE(2012,1,1),DATE(2013,1,1),"daily")</f>
        <v/>
      </c>
    </row>
    <row r="3576">
      <c r="B3576">
        <f>GOOGLEFINANCE("NSE:HDFC", "high",DATE(2013,1,1),DATE(2014,1,1),"daily")</f>
        <v/>
      </c>
    </row>
    <row r="3851">
      <c r="B3851">
        <f>GOOGLEFINANCE("NSE:HDFC", "high",DATE(2014,1,1),DATE(2015,1,1),"daily")</f>
        <v/>
      </c>
    </row>
    <row r="4126">
      <c r="B4126">
        <f>GOOGLEFINANCE("NSE:HDFC", "high",DATE(2015,1,1),DATE(2016,1,1),"daily")</f>
        <v/>
      </c>
    </row>
    <row r="4401">
      <c r="B4401">
        <f>GOOGLEFINANCE("NSE:HDFC", "high",DATE(2016,1,1),DATE(2017,1,1),"daily")</f>
        <v/>
      </c>
    </row>
    <row r="4676">
      <c r="B4676">
        <f>GOOGLEFINANCE("NSE:HDFC", "high",DATE(2017,1,1),DATE(2018,1,1),"daily")</f>
        <v/>
      </c>
    </row>
    <row r="4951">
      <c r="B4951">
        <f>GOOGLEFINANCE("NSE:HDFC", "high",DATE(2018,1,1),DATE(2019,1,1),"daily")</f>
        <v/>
      </c>
    </row>
    <row r="5226">
      <c r="B5226">
        <f>GOOGLEFINANCE("NSE:HDFC", "high",DATE(2019,1,1),DATE(2020,1,1),"daily")</f>
        <v/>
      </c>
    </row>
    <row r="5501">
      <c r="B5501">
        <f>GOOGLEFINANCE("NSE:HDFC", "high",DATE(2020,1,1),DATE(2021,1,1),"daily")</f>
        <v/>
      </c>
    </row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1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GOOGLEFINANCE("NSE:BANKBARODA", "high",DATE(2012,1,1),DATE(2013,1,1),"daily")</f>
        <v/>
      </c>
    </row>
    <row r="2">
      <c r="A2" t="inlineStr">
        <is>
          <t>2012</t>
        </is>
      </c>
    </row>
    <row r="3">
      <c r="A3" t="inlineStr">
        <is>
          <t>2013</t>
        </is>
      </c>
    </row>
    <row r="4">
      <c r="A4" t="inlineStr">
        <is>
          <t>2014</t>
        </is>
      </c>
    </row>
    <row r="5">
      <c r="A5" t="inlineStr">
        <is>
          <t>2015</t>
        </is>
      </c>
    </row>
    <row r="6">
      <c r="A6" t="inlineStr">
        <is>
          <t>2016</t>
        </is>
      </c>
    </row>
    <row r="276">
      <c r="B276">
        <f>GOOGLEFINANCE("NSE:BANKBARODA", "high",DATE(2013,1,1),DATE(2014,1,1),"daily")</f>
        <v/>
      </c>
    </row>
    <row r="551">
      <c r="B551">
        <f>GOOGLEFINANCE("NSE:BANKBARODA", "high",DATE(2014,1,1),DATE(2015,1,1),"daily")</f>
        <v/>
      </c>
    </row>
    <row r="826">
      <c r="B826">
        <f>GOOGLEFINANCE("NSE:BANKBARODA", "high",DATE(2015,1,1),DATE(2016,1,1),"daily")</f>
        <v/>
      </c>
    </row>
    <row r="1101">
      <c r="B1101">
        <f>GOOGLEFINANCE("NSE:BANKBARODA", "high",DATE(2016,1,1),DATE(2017,1,1),"daily")</f>
        <v/>
      </c>
    </row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B1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GOOGLEFINANCE("NSE:LUPIN", "high",DATE(2012,1,1),DATE(2013,1,1),"daily")</f>
        <v/>
      </c>
    </row>
    <row r="2">
      <c r="A2" t="inlineStr">
        <is>
          <t>2012</t>
        </is>
      </c>
    </row>
    <row r="3">
      <c r="A3" t="inlineStr">
        <is>
          <t>2013</t>
        </is>
      </c>
    </row>
    <row r="4">
      <c r="A4" t="inlineStr">
        <is>
          <t>2014</t>
        </is>
      </c>
    </row>
    <row r="5">
      <c r="A5" t="inlineStr">
        <is>
          <t>2015</t>
        </is>
      </c>
    </row>
    <row r="6">
      <c r="A6" t="inlineStr">
        <is>
          <t>2016</t>
        </is>
      </c>
    </row>
    <row r="7">
      <c r="A7" t="inlineStr">
        <is>
          <t>2017</t>
        </is>
      </c>
    </row>
    <row r="276">
      <c r="B276">
        <f>GOOGLEFINANCE("NSE:LUPIN", "high",DATE(2013,1,1),DATE(2014,1,1),"daily")</f>
        <v/>
      </c>
    </row>
    <row r="551">
      <c r="B551">
        <f>GOOGLEFINANCE("NSE:LUPIN", "high",DATE(2014,1,1),DATE(2015,1,1),"daily")</f>
        <v/>
      </c>
    </row>
    <row r="826">
      <c r="B826">
        <f>GOOGLEFINANCE("NSE:LUPIN", "high",DATE(2015,1,1),DATE(2016,1,1),"daily")</f>
        <v/>
      </c>
    </row>
    <row r="1101">
      <c r="B1101">
        <f>GOOGLEFINANCE("NSE:LUPIN", "high",DATE(2016,1,1),DATE(2017,1,1),"daily")</f>
        <v/>
      </c>
    </row>
    <row r="1376">
      <c r="B1376">
        <f>GOOGLEFINANCE("NSE:LUPIN", "high",DATE(2017,1,1),DATE(2018,1,1),"daily")</f>
        <v/>
      </c>
    </row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2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GOOGLEFINANCE("NSE:ULTRACEMCO", "high",DATE(2012,1,1),DATE(2013,1,1),"daily")</f>
        <v/>
      </c>
    </row>
    <row r="2">
      <c r="A2" t="inlineStr">
        <is>
          <t>2012</t>
        </is>
      </c>
    </row>
    <row r="3">
      <c r="A3" t="inlineStr">
        <is>
          <t>2013</t>
        </is>
      </c>
    </row>
    <row r="4">
      <c r="A4" t="inlineStr">
        <is>
          <t>2014</t>
        </is>
      </c>
    </row>
    <row r="5">
      <c r="A5" t="inlineStr">
        <is>
          <t>2015</t>
        </is>
      </c>
    </row>
    <row r="6">
      <c r="A6" t="inlineStr">
        <is>
          <t>2016</t>
        </is>
      </c>
    </row>
    <row r="7">
      <c r="A7" t="inlineStr">
        <is>
          <t>2017</t>
        </is>
      </c>
    </row>
    <row r="8">
      <c r="A8" t="inlineStr">
        <is>
          <t>2018</t>
        </is>
      </c>
    </row>
    <row r="9">
      <c r="A9" t="inlineStr">
        <is>
          <t>2019</t>
        </is>
      </c>
    </row>
    <row r="10">
      <c r="A10" t="inlineStr">
        <is>
          <t>2020</t>
        </is>
      </c>
    </row>
    <row r="276">
      <c r="B276">
        <f>GOOGLEFINANCE("NSE:ULTRACEMCO", "high",DATE(2013,1,1),DATE(2014,1,1),"daily")</f>
        <v/>
      </c>
    </row>
    <row r="551">
      <c r="B551">
        <f>GOOGLEFINANCE("NSE:ULTRACEMCO", "high",DATE(2014,1,1),DATE(2015,1,1),"daily")</f>
        <v/>
      </c>
    </row>
    <row r="826">
      <c r="B826">
        <f>GOOGLEFINANCE("NSE:ULTRACEMCO", "high",DATE(2015,1,1),DATE(2016,1,1),"daily")</f>
        <v/>
      </c>
    </row>
    <row r="1101">
      <c r="B1101">
        <f>GOOGLEFINANCE("NSE:ULTRACEMCO", "high",DATE(2016,1,1),DATE(2017,1,1),"daily")</f>
        <v/>
      </c>
    </row>
    <row r="1376">
      <c r="B1376">
        <f>GOOGLEFINANCE("NSE:ULTRACEMCO", "high",DATE(2017,1,1),DATE(2018,1,1),"daily")</f>
        <v/>
      </c>
    </row>
    <row r="1651">
      <c r="B1651">
        <f>GOOGLEFINANCE("NSE:ULTRACEMCO", "high",DATE(2018,1,1),DATE(2019,1,1),"daily")</f>
        <v/>
      </c>
    </row>
    <row r="1926">
      <c r="B1926">
        <f>GOOGLEFINANCE("NSE:ULTRACEMCO", "high",DATE(2019,1,1),DATE(2020,1,1),"daily")</f>
        <v/>
      </c>
    </row>
    <row r="2201">
      <c r="B2201">
        <f>GOOGLEFINANCE("NSE:ULTRACEMCO", "high",DATE(2020,1,1),DATE(2021,1,1),"daily")</f>
        <v/>
      </c>
    </row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B19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GOOGLEFINANCE("NSE:INDUSINDBK", "high",DATE(2013,1,1),DATE(2014,1,1),"daily")</f>
        <v/>
      </c>
    </row>
    <row r="2">
      <c r="A2" t="inlineStr">
        <is>
          <t>2013</t>
        </is>
      </c>
    </row>
    <row r="3">
      <c r="A3" t="inlineStr">
        <is>
          <t>2014</t>
        </is>
      </c>
    </row>
    <row r="4">
      <c r="A4" t="inlineStr">
        <is>
          <t>2015</t>
        </is>
      </c>
    </row>
    <row r="5">
      <c r="A5" t="inlineStr">
        <is>
          <t>2016</t>
        </is>
      </c>
    </row>
    <row r="6">
      <c r="A6" t="inlineStr">
        <is>
          <t>2017</t>
        </is>
      </c>
    </row>
    <row r="7">
      <c r="A7" t="inlineStr">
        <is>
          <t>2018</t>
        </is>
      </c>
    </row>
    <row r="8">
      <c r="A8" t="inlineStr">
        <is>
          <t>2019</t>
        </is>
      </c>
    </row>
    <row r="9">
      <c r="A9" t="inlineStr">
        <is>
          <t>2020</t>
        </is>
      </c>
    </row>
    <row r="276">
      <c r="B276">
        <f>GOOGLEFINANCE("NSE:INDUSINDBK", "high",DATE(2014,1,1),DATE(2015,1,1),"daily")</f>
        <v/>
      </c>
    </row>
    <row r="551">
      <c r="B551">
        <f>GOOGLEFINANCE("NSE:INDUSINDBK", "high",DATE(2015,1,1),DATE(2016,1,1),"daily")</f>
        <v/>
      </c>
    </row>
    <row r="826">
      <c r="B826">
        <f>GOOGLEFINANCE("NSE:INDUSINDBK", "high",DATE(2016,1,1),DATE(2017,1,1),"daily")</f>
        <v/>
      </c>
    </row>
    <row r="1101">
      <c r="B1101">
        <f>GOOGLEFINANCE("NSE:INDUSINDBK", "high",DATE(2017,1,1),DATE(2018,1,1),"daily")</f>
        <v/>
      </c>
    </row>
    <row r="1376">
      <c r="B1376">
        <f>GOOGLEFINANCE("NSE:INDUSINDBK", "high",DATE(2018,1,1),DATE(2019,1,1),"daily")</f>
        <v/>
      </c>
    </row>
    <row r="1651">
      <c r="B1651">
        <f>GOOGLEFINANCE("NSE:INDUSINDBK", "high",DATE(2019,1,1),DATE(2020,1,1),"daily")</f>
        <v/>
      </c>
    </row>
    <row r="1926">
      <c r="B1926">
        <f>GOOGLEFINANCE("NSE:INDUSINDBK", "high",DATE(2020,1,1),DATE(2021,1,1),"daily")</f>
        <v/>
      </c>
    </row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GOOGLEFINANCE("NSE:NMDC", "high",DATE(2013,1,1),DATE(2014,1,1),"daily")</f>
        <v/>
      </c>
    </row>
    <row r="2">
      <c r="A2" t="inlineStr">
        <is>
          <t>2013</t>
        </is>
      </c>
    </row>
    <row r="3">
      <c r="A3" t="inlineStr">
        <is>
          <t>2014</t>
        </is>
      </c>
    </row>
    <row r="276">
      <c r="B276">
        <f>GOOGLEFINANCE("NSE:NMDC", "high",DATE(2014,1,1),DATE(2015,1,1),"daily")</f>
        <v/>
      </c>
    </row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B16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GOOGLEFINANCE("NSE:TECHM", "high",DATE(2014,1,1),DATE(2015,1,1),"daily")</f>
        <v/>
      </c>
    </row>
    <row r="2">
      <c r="A2" t="inlineStr">
        <is>
          <t>2014</t>
        </is>
      </c>
    </row>
    <row r="3">
      <c r="A3" t="inlineStr">
        <is>
          <t>2015</t>
        </is>
      </c>
    </row>
    <row r="4">
      <c r="A4" t="inlineStr">
        <is>
          <t>2016</t>
        </is>
      </c>
    </row>
    <row r="5">
      <c r="A5" t="inlineStr">
        <is>
          <t>2017</t>
        </is>
      </c>
    </row>
    <row r="6">
      <c r="A6" t="inlineStr">
        <is>
          <t>2018</t>
        </is>
      </c>
    </row>
    <row r="7">
      <c r="A7" t="inlineStr">
        <is>
          <t>2019</t>
        </is>
      </c>
    </row>
    <row r="8">
      <c r="A8" t="inlineStr">
        <is>
          <t>2020</t>
        </is>
      </c>
    </row>
    <row r="276">
      <c r="B276">
        <f>GOOGLEFINANCE("NSE:TECHM", "high",DATE(2015,1,1),DATE(2016,1,1),"daily")</f>
        <v/>
      </c>
    </row>
    <row r="551">
      <c r="B551">
        <f>GOOGLEFINANCE("NSE:TECHM", "high",DATE(2016,1,1),DATE(2017,1,1),"daily")</f>
        <v/>
      </c>
    </row>
    <row r="826">
      <c r="B826">
        <f>GOOGLEFINANCE("NSE:TECHM", "high",DATE(2017,1,1),DATE(2018,1,1),"daily")</f>
        <v/>
      </c>
    </row>
    <row r="1101">
      <c r="B1101">
        <f>GOOGLEFINANCE("NSE:TECHM", "high",DATE(2018,1,1),DATE(2019,1,1),"daily")</f>
        <v/>
      </c>
    </row>
    <row r="1376">
      <c r="B1376">
        <f>GOOGLEFINANCE("NSE:TECHM", "high",DATE(2019,1,1),DATE(2020,1,1),"daily")</f>
        <v/>
      </c>
    </row>
    <row r="1651">
      <c r="B1651">
        <f>GOOGLEFINANCE("NSE:TECHM", "high",DATE(2020,1,1),DATE(2021,1,1),"daily")</f>
        <v/>
      </c>
    </row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1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GOOGLEFINANCE("NSE:ADANIPORTS", "high",DATE(2015,1,1),DATE(2016,1,1),"daily")</f>
        <v/>
      </c>
    </row>
    <row r="2">
      <c r="A2" t="inlineStr">
        <is>
          <t>2015</t>
        </is>
      </c>
    </row>
    <row r="3">
      <c r="A3" t="inlineStr">
        <is>
          <t>2016</t>
        </is>
      </c>
    </row>
    <row r="4">
      <c r="A4" t="inlineStr">
        <is>
          <t>2017</t>
        </is>
      </c>
    </row>
    <row r="5">
      <c r="A5" t="inlineStr">
        <is>
          <t>2018</t>
        </is>
      </c>
    </row>
    <row r="6">
      <c r="A6" t="inlineStr">
        <is>
          <t>2019</t>
        </is>
      </c>
    </row>
    <row r="7">
      <c r="A7" t="inlineStr">
        <is>
          <t>2020</t>
        </is>
      </c>
    </row>
    <row r="276">
      <c r="B276">
        <f>GOOGLEFINANCE("NSE:ADANIPORTS", "high",DATE(2016,1,1),DATE(2017,1,1),"daily")</f>
        <v/>
      </c>
    </row>
    <row r="551">
      <c r="B551">
        <f>GOOGLEFINANCE("NSE:ADANIPORTS", "high",DATE(2017,1,1),DATE(2018,1,1),"daily")</f>
        <v/>
      </c>
    </row>
    <row r="826">
      <c r="B826">
        <f>GOOGLEFINANCE("NSE:ADANIPORTS", "high",DATE(2018,1,1),DATE(2019,1,1),"daily")</f>
        <v/>
      </c>
    </row>
    <row r="1101">
      <c r="B1101">
        <f>GOOGLEFINANCE("NSE:ADANIPORTS", "high",DATE(2019,1,1),DATE(2020,1,1),"daily")</f>
        <v/>
      </c>
    </row>
    <row r="1376">
      <c r="B1376">
        <f>GOOGLEFINANCE("NSE:ADANIPORTS", "high",DATE(2020,1,1),DATE(2021,1,1),"daily")</f>
        <v/>
      </c>
    </row>
  </sheetData>
  <pageMargins bottom="1" footer="0.5" header="0.5" left="0.75" right="0.75" top="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GOOGLEFINANCE("NSE:BOSCHLTD", "high",DATE(2015,1,1),DATE(2016,1,1),"daily")</f>
        <v/>
      </c>
    </row>
    <row r="2">
      <c r="A2" t="inlineStr">
        <is>
          <t>2015</t>
        </is>
      </c>
    </row>
    <row r="3">
      <c r="A3" t="inlineStr">
        <is>
          <t>2016</t>
        </is>
      </c>
    </row>
    <row r="4">
      <c r="A4" t="inlineStr">
        <is>
          <t>2017</t>
        </is>
      </c>
    </row>
    <row r="276">
      <c r="B276">
        <f>GOOGLEFINANCE("NSE:BOSCHLTD", "high",DATE(2016,1,1),DATE(2017,1,1),"daily")</f>
        <v/>
      </c>
    </row>
    <row r="551">
      <c r="B551">
        <f>GOOGLEFINANCE("NSE:BOSCHLTD", "high",DATE(2017,1,1),DATE(2018,1,1),"daily")</f>
        <v/>
      </c>
    </row>
  </sheetData>
  <pageMargins bottom="1" footer="0.5" header="0.5" left="0.75" right="0.75" top="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GOOGLEFINANCE("NSE:YESBANK", "high",DATE(2015,1,1),DATE(2016,1,1),"daily")</f>
        <v/>
      </c>
    </row>
    <row r="2">
      <c r="A2" t="inlineStr">
        <is>
          <t>2015</t>
        </is>
      </c>
    </row>
    <row r="3">
      <c r="A3" t="inlineStr">
        <is>
          <t>2016</t>
        </is>
      </c>
    </row>
    <row r="4">
      <c r="A4" t="inlineStr">
        <is>
          <t>2017</t>
        </is>
      </c>
    </row>
    <row r="5">
      <c r="A5" t="inlineStr">
        <is>
          <t>2018</t>
        </is>
      </c>
    </row>
    <row r="6">
      <c r="A6" t="inlineStr">
        <is>
          <t>2019</t>
        </is>
      </c>
    </row>
    <row r="276">
      <c r="B276">
        <f>GOOGLEFINANCE("NSE:YESBANK", "high",DATE(2016,1,1),DATE(2017,1,1),"daily")</f>
        <v/>
      </c>
    </row>
    <row r="551">
      <c r="B551">
        <f>GOOGLEFINANCE("NSE:YESBANK", "high",DATE(2017,1,1),DATE(2018,1,1),"daily")</f>
        <v/>
      </c>
    </row>
    <row r="826">
      <c r="B826">
        <f>GOOGLEFINANCE("NSE:YESBANK", "high",DATE(2018,1,1),DATE(2019,1,1),"daily")</f>
        <v/>
      </c>
    </row>
    <row r="1101">
      <c r="B1101">
        <f>GOOGLEFINANCE("NSE:YESBANK", "high",DATE(2019,1,1),DATE(2020,1,1),"daily")</f>
        <v/>
      </c>
    </row>
  </sheetData>
  <pageMargins bottom="1" footer="0.5" header="0.5" left="0.75" right="0.75" top="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GOOGLEFINANCE("NSE:AUROPHARMA", "high",DATE(2016,1,1),DATE(2017,1,1),"daily")</f>
        <v/>
      </c>
    </row>
    <row r="2">
      <c r="A2" t="inlineStr">
        <is>
          <t>2016</t>
        </is>
      </c>
    </row>
    <row r="3">
      <c r="A3" t="inlineStr">
        <is>
          <t>2017</t>
        </is>
      </c>
    </row>
    <row r="276">
      <c r="B276">
        <f>GOOGLEFINANCE("NSE:AUROPHARMA", "high",DATE(2017,1,1),DATE(2018,1,1),"daily")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GOOGLEFINANCE("NSE:TATAMOTORS", "high",DATE(1999,1,1),DATE(2000,1,1),"daily")</f>
        <v/>
      </c>
    </row>
    <row r="2">
      <c r="A2" t="inlineStr">
        <is>
          <t>1999</t>
        </is>
      </c>
    </row>
    <row r="3">
      <c r="A3" t="inlineStr">
        <is>
          <t>2000</t>
        </is>
      </c>
    </row>
    <row r="4">
      <c r="A4" t="inlineStr">
        <is>
          <t>2002</t>
        </is>
      </c>
    </row>
    <row r="5">
      <c r="A5" t="inlineStr">
        <is>
          <t>2003</t>
        </is>
      </c>
    </row>
    <row r="6">
      <c r="A6" t="inlineStr">
        <is>
          <t>2004</t>
        </is>
      </c>
    </row>
    <row r="7">
      <c r="A7" t="inlineStr">
        <is>
          <t>2005</t>
        </is>
      </c>
    </row>
    <row r="8">
      <c r="A8" t="inlineStr">
        <is>
          <t>2006</t>
        </is>
      </c>
    </row>
    <row r="9">
      <c r="A9" t="inlineStr">
        <is>
          <t>2007</t>
        </is>
      </c>
    </row>
    <row r="10">
      <c r="A10" t="inlineStr">
        <is>
          <t>2008</t>
        </is>
      </c>
    </row>
    <row r="11">
      <c r="A11" t="inlineStr">
        <is>
          <t>2009</t>
        </is>
      </c>
    </row>
    <row r="12">
      <c r="A12" t="inlineStr">
        <is>
          <t>2010</t>
        </is>
      </c>
    </row>
    <row r="13">
      <c r="A13" t="inlineStr">
        <is>
          <t>2011</t>
        </is>
      </c>
    </row>
    <row r="14">
      <c r="A14" t="inlineStr">
        <is>
          <t>2012</t>
        </is>
      </c>
    </row>
    <row r="15">
      <c r="A15" t="inlineStr">
        <is>
          <t>2013</t>
        </is>
      </c>
    </row>
    <row r="16">
      <c r="A16" t="inlineStr">
        <is>
          <t>2014</t>
        </is>
      </c>
    </row>
    <row r="17">
      <c r="A17" t="inlineStr">
        <is>
          <t>2015</t>
        </is>
      </c>
    </row>
    <row r="18">
      <c r="A18" t="inlineStr">
        <is>
          <t>2016</t>
        </is>
      </c>
    </row>
    <row r="19">
      <c r="A19" t="inlineStr">
        <is>
          <t>2017</t>
        </is>
      </c>
    </row>
    <row r="20">
      <c r="A20" t="inlineStr">
        <is>
          <t>2018</t>
        </is>
      </c>
    </row>
    <row r="21">
      <c r="A21" t="inlineStr">
        <is>
          <t>2019</t>
        </is>
      </c>
    </row>
    <row r="22">
      <c r="A22" t="inlineStr">
        <is>
          <t>2020</t>
        </is>
      </c>
    </row>
    <row r="276">
      <c r="B276">
        <f>GOOGLEFINANCE("NSE:TATAMOTORS", "high",DATE(2000,1,1),DATE(2001,1,1),"daily")</f>
        <v/>
      </c>
    </row>
    <row r="551">
      <c r="B551">
        <f>GOOGLEFINANCE("NSE:TATAMOTORS", "high",DATE(2002,1,1),DATE(2003,1,1),"daily")</f>
        <v/>
      </c>
    </row>
    <row r="826">
      <c r="B826">
        <f>GOOGLEFINANCE("NSE:TATAMOTORS", "high",DATE(2003,1,1),DATE(2004,1,1),"daily")</f>
        <v/>
      </c>
    </row>
    <row r="1101">
      <c r="B1101">
        <f>GOOGLEFINANCE("NSE:TATAMOTORS", "high",DATE(2004,1,1),DATE(2005,1,1),"daily")</f>
        <v/>
      </c>
    </row>
    <row r="1376">
      <c r="B1376">
        <f>GOOGLEFINANCE("NSE:TATAMOTORS", "high",DATE(2005,1,1),DATE(2006,1,1),"daily")</f>
        <v/>
      </c>
    </row>
    <row r="1651">
      <c r="B1651">
        <f>GOOGLEFINANCE("NSE:TATAMOTORS", "high",DATE(2006,1,1),DATE(2007,1,1),"daily")</f>
        <v/>
      </c>
    </row>
    <row r="1926">
      <c r="B1926">
        <f>GOOGLEFINANCE("NSE:TATAMOTORS", "high",DATE(2007,1,1),DATE(2008,1,1),"daily")</f>
        <v/>
      </c>
    </row>
    <row r="2201">
      <c r="B2201">
        <f>GOOGLEFINANCE("NSE:TATAMOTORS", "high",DATE(2008,1,1),DATE(2009,1,1),"daily")</f>
        <v/>
      </c>
    </row>
    <row r="2476">
      <c r="B2476">
        <f>GOOGLEFINANCE("NSE:TATAMOTORS", "high",DATE(2009,1,1),DATE(2010,1,1),"daily")</f>
        <v/>
      </c>
    </row>
    <row r="2751">
      <c r="B2751">
        <f>GOOGLEFINANCE("NSE:TATAMOTORS", "high",DATE(2010,1,1),DATE(2011,1,1),"daily")</f>
        <v/>
      </c>
    </row>
    <row r="3026">
      <c r="B3026">
        <f>GOOGLEFINANCE("NSE:TATAMOTORS", "high",DATE(2011,1,1),DATE(2012,1,1),"daily")</f>
        <v/>
      </c>
    </row>
    <row r="3301">
      <c r="B3301">
        <f>GOOGLEFINANCE("NSE:TATAMOTORS", "high",DATE(2012,1,1),DATE(2013,1,1),"daily")</f>
        <v/>
      </c>
    </row>
    <row r="3576">
      <c r="B3576">
        <f>GOOGLEFINANCE("NSE:TATAMOTORS", "high",DATE(2013,1,1),DATE(2014,1,1),"daily")</f>
        <v/>
      </c>
    </row>
    <row r="3851">
      <c r="B3851">
        <f>GOOGLEFINANCE("NSE:TATAMOTORS", "high",DATE(2014,1,1),DATE(2015,1,1),"daily")</f>
        <v/>
      </c>
    </row>
    <row r="4126">
      <c r="B4126">
        <f>GOOGLEFINANCE("NSE:TATAMOTORS", "high",DATE(2015,1,1),DATE(2016,1,1),"daily")</f>
        <v/>
      </c>
    </row>
    <row r="4401">
      <c r="B4401">
        <f>GOOGLEFINANCE("NSE:TATAMOTORS", "high",DATE(2016,1,1),DATE(2017,1,1),"daily")</f>
        <v/>
      </c>
    </row>
    <row r="4676">
      <c r="B4676">
        <f>GOOGLEFINANCE("NSE:TATAMOTORS", "high",DATE(2017,1,1),DATE(2018,1,1),"daily")</f>
        <v/>
      </c>
    </row>
    <row r="4951">
      <c r="B4951">
        <f>GOOGLEFINANCE("NSE:TATAMOTORS", "high",DATE(2018,1,1),DATE(2019,1,1),"daily")</f>
        <v/>
      </c>
    </row>
    <row r="5226">
      <c r="B5226">
        <f>GOOGLEFINANCE("NSE:TATAMOTORS", "high",DATE(2019,1,1),DATE(2020,1,1),"daily")</f>
        <v/>
      </c>
    </row>
    <row r="5501">
      <c r="B5501">
        <f>GOOGLEFINANCE("NSE:TATAMOTORS", "high",DATE(2020,1,1),DATE(2021,1,1),"daily")</f>
        <v/>
      </c>
    </row>
  </sheetData>
  <pageMargins bottom="1" footer="0.5" header="0.5" left="0.75" right="0.75" top="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1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GOOGLEFINANCE("NSE:EICHERMOT", "high",DATE(2016,1,1),DATE(2017,1,1),"daily")</f>
        <v/>
      </c>
    </row>
    <row r="2">
      <c r="A2" t="inlineStr">
        <is>
          <t>2016</t>
        </is>
      </c>
    </row>
    <row r="3">
      <c r="A3" t="inlineStr">
        <is>
          <t>2017</t>
        </is>
      </c>
    </row>
    <row r="4">
      <c r="A4" t="inlineStr">
        <is>
          <t>2018</t>
        </is>
      </c>
    </row>
    <row r="5">
      <c r="A5" t="inlineStr">
        <is>
          <t>2019</t>
        </is>
      </c>
    </row>
    <row r="6">
      <c r="A6" t="inlineStr">
        <is>
          <t>2020</t>
        </is>
      </c>
    </row>
    <row r="276">
      <c r="B276">
        <f>GOOGLEFINANCE("NSE:EICHERMOT", "high",DATE(2017,1,1),DATE(2018,1,1),"daily")</f>
        <v/>
      </c>
    </row>
    <row r="551">
      <c r="B551">
        <f>GOOGLEFINANCE("NSE:EICHERMOT", "high",DATE(2018,1,1),DATE(2019,1,1),"daily")</f>
        <v/>
      </c>
    </row>
    <row r="826">
      <c r="B826">
        <f>GOOGLEFINANCE("NSE:EICHERMOT", "high",DATE(2019,1,1),DATE(2020,1,1),"daily")</f>
        <v/>
      </c>
    </row>
    <row r="1101">
      <c r="B1101">
        <f>GOOGLEFINANCE("NSE:EICHERMOT", "high",DATE(2020,1,1),DATE(2021,1,1),"daily")</f>
        <v/>
      </c>
    </row>
  </sheetData>
  <pageMargins bottom="1" footer="0.5" header="0.5" left="0.75" right="0.75" top="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GOOGLEFINANCE("NSE:TATAMTRDVR", "high",DATE(2016,1,1),DATE(2017,1,1),"daily")</f>
        <v/>
      </c>
    </row>
    <row r="2">
      <c r="A2" t="inlineStr">
        <is>
          <t>2016</t>
        </is>
      </c>
    </row>
  </sheetData>
  <pageMargins bottom="1" footer="0.5" header="0.5" left="0.75" right="0.75" top="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GOOGLEFINANCE("NSE:BAJFINANCE", "high",DATE(2017,1,1),DATE(2018,1,1),"daily")</f>
        <v/>
      </c>
    </row>
    <row r="2">
      <c r="A2" t="inlineStr">
        <is>
          <t>2017</t>
        </is>
      </c>
    </row>
    <row r="3">
      <c r="A3" t="inlineStr">
        <is>
          <t>2018</t>
        </is>
      </c>
    </row>
    <row r="4">
      <c r="A4" t="inlineStr">
        <is>
          <t>2019</t>
        </is>
      </c>
    </row>
    <row r="5">
      <c r="A5" t="inlineStr">
        <is>
          <t>2020</t>
        </is>
      </c>
    </row>
    <row r="276">
      <c r="B276">
        <f>GOOGLEFINANCE("NSE:BAJFINANCE", "high",DATE(2018,1,1),DATE(2019,1,1),"daily")</f>
        <v/>
      </c>
    </row>
    <row r="551">
      <c r="B551">
        <f>GOOGLEFINANCE("NSE:BAJFINANCE", "high",DATE(2019,1,1),DATE(2020,1,1),"daily")</f>
        <v/>
      </c>
    </row>
    <row r="826">
      <c r="B826">
        <f>GOOGLEFINANCE("NSE:BAJFINANCE", "high",DATE(2020,1,1),DATE(2021,1,1),"daily")</f>
        <v/>
      </c>
    </row>
  </sheetData>
  <pageMargins bottom="1" footer="0.5" header="0.5" left="0.75" right="0.75" top="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GOOGLEFINANCE("NSE:IBULHSGFIN", "high",DATE(2017,1,1),DATE(2018,1,1),"daily")</f>
        <v/>
      </c>
    </row>
    <row r="2">
      <c r="A2" t="inlineStr">
        <is>
          <t>2017</t>
        </is>
      </c>
    </row>
    <row r="3">
      <c r="A3" t="inlineStr">
        <is>
          <t>2018</t>
        </is>
      </c>
    </row>
    <row r="276">
      <c r="B276">
        <f>GOOGLEFINANCE("NSE:IBULHSGFIN", "high",DATE(2018,1,1),DATE(2019,1,1),"daily")</f>
        <v/>
      </c>
    </row>
  </sheetData>
  <pageMargins bottom="1" footer="0.5" header="0.5" left="0.75" right="0.75" top="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GOOGLEFINANCE("NSE:IOC", "high",DATE(2017,1,1),DATE(2018,1,1),"daily")</f>
        <v/>
      </c>
    </row>
    <row r="2">
      <c r="A2" t="inlineStr">
        <is>
          <t>2017</t>
        </is>
      </c>
    </row>
    <row r="3">
      <c r="A3" t="inlineStr">
        <is>
          <t>2018</t>
        </is>
      </c>
    </row>
    <row r="4">
      <c r="A4" t="inlineStr">
        <is>
          <t>2019</t>
        </is>
      </c>
    </row>
    <row r="5">
      <c r="A5" t="inlineStr">
        <is>
          <t>2020</t>
        </is>
      </c>
    </row>
    <row r="276">
      <c r="B276">
        <f>GOOGLEFINANCE("NSE:IOC", "high",DATE(2018,1,1),DATE(2019,1,1),"daily")</f>
        <v/>
      </c>
    </row>
    <row r="551">
      <c r="B551">
        <f>GOOGLEFINANCE("NSE:IOC", "high",DATE(2019,1,1),DATE(2020,1,1),"daily")</f>
        <v/>
      </c>
    </row>
    <row r="826">
      <c r="B826">
        <f>GOOGLEFINANCE("NSE:IOC", "high",DATE(2020,1,1),DATE(2021,1,1),"daily")</f>
        <v/>
      </c>
    </row>
  </sheetData>
  <pageMargins bottom="1" footer="0.5" header="0.5" left="0.75" right="0.75" top="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GOOGLEFINANCE("NSE:UPL", "high",DATE(2017,1,1),DATE(2018,1,1),"daily")</f>
        <v/>
      </c>
    </row>
    <row r="2">
      <c r="A2" t="inlineStr">
        <is>
          <t>2017</t>
        </is>
      </c>
    </row>
    <row r="3">
      <c r="A3" t="inlineStr">
        <is>
          <t>2018</t>
        </is>
      </c>
    </row>
    <row r="4">
      <c r="A4" t="inlineStr">
        <is>
          <t>2019</t>
        </is>
      </c>
    </row>
    <row r="5">
      <c r="A5" t="inlineStr">
        <is>
          <t>2020</t>
        </is>
      </c>
    </row>
    <row r="276">
      <c r="B276">
        <f>GOOGLEFINANCE("NSE:UPL", "high",DATE(2018,1,1),DATE(2019,1,1),"daily")</f>
        <v/>
      </c>
    </row>
    <row r="551">
      <c r="B551">
        <f>GOOGLEFINANCE("NSE:UPL", "high",DATE(2019,1,1),DATE(2020,1,1),"daily")</f>
        <v/>
      </c>
    </row>
    <row r="826">
      <c r="B826">
        <f>GOOGLEFINANCE("NSE:UPL", "high",DATE(2020,1,1),DATE(2021,1,1),"daily")</f>
        <v/>
      </c>
    </row>
  </sheetData>
  <pageMargins bottom="1" footer="0.5" header="0.5" left="0.75" right="0.75" top="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GOOGLEFINANCE("NSE:BAJAJFINSV", "high",DATE(2018,1,1),DATE(2019,1,1),"daily")</f>
        <v/>
      </c>
    </row>
    <row r="2">
      <c r="A2" t="inlineStr">
        <is>
          <t>2018</t>
        </is>
      </c>
    </row>
    <row r="3">
      <c r="A3" t="inlineStr">
        <is>
          <t>2019</t>
        </is>
      </c>
    </row>
    <row r="4">
      <c r="A4" t="inlineStr">
        <is>
          <t>2020</t>
        </is>
      </c>
    </row>
    <row r="276">
      <c r="B276">
        <f>GOOGLEFINANCE("NSE:BAJAJFINSV", "high",DATE(2019,1,1),DATE(2020,1,1),"daily")</f>
        <v/>
      </c>
    </row>
    <row r="551">
      <c r="B551">
        <f>GOOGLEFINANCE("NSE:BAJAJFINSV", "high",DATE(2020,1,1),DATE(2021,1,1),"daily")</f>
        <v/>
      </c>
    </row>
  </sheetData>
  <pageMargins bottom="1" footer="0.5" header="0.5" left="0.75" right="0.75" top="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GOOGLEFINANCE("NSE:JSWSTEEL", "high",DATE(2018,1,1),DATE(2019,1,1),"daily")</f>
        <v/>
      </c>
    </row>
    <row r="2">
      <c r="A2" t="inlineStr">
        <is>
          <t>2018</t>
        </is>
      </c>
    </row>
    <row r="3">
      <c r="A3" t="inlineStr">
        <is>
          <t>2019</t>
        </is>
      </c>
    </row>
    <row r="4">
      <c r="A4" t="inlineStr">
        <is>
          <t>2020</t>
        </is>
      </c>
    </row>
    <row r="276">
      <c r="B276">
        <f>GOOGLEFINANCE("NSE:JSWSTEEL", "high",DATE(2019,1,1),DATE(2020,1,1),"daily")</f>
        <v/>
      </c>
    </row>
    <row r="551">
      <c r="B551">
        <f>GOOGLEFINANCE("NSE:JSWSTEEL", "high",DATE(2020,1,1),DATE(2021,1,1),"daily")</f>
        <v/>
      </c>
    </row>
  </sheetData>
  <pageMargins bottom="1" footer="0.5" header="0.5" left="0.75" right="0.75" top="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GOOGLEFINANCE("NSE:TITAN", "high",DATE(2018,1,1),DATE(2019,1,1),"daily")</f>
        <v/>
      </c>
    </row>
    <row r="2">
      <c r="A2" t="inlineStr">
        <is>
          <t>2018</t>
        </is>
      </c>
    </row>
    <row r="3">
      <c r="A3" t="inlineStr">
        <is>
          <t>2019</t>
        </is>
      </c>
    </row>
    <row r="4">
      <c r="A4" t="inlineStr">
        <is>
          <t>2020</t>
        </is>
      </c>
    </row>
    <row r="276">
      <c r="B276">
        <f>GOOGLEFINANCE("NSE:TITAN", "high",DATE(2019,1,1),DATE(2020,1,1),"daily")</f>
        <v/>
      </c>
    </row>
    <row r="551">
      <c r="B551">
        <f>GOOGLEFINANCE("NSE:TITAN", "high",DATE(2020,1,1),DATE(2021,1,1),"daily")</f>
        <v/>
      </c>
    </row>
  </sheetData>
  <pageMargins bottom="1" footer="0.5" header="0.5" left="0.75" right="0.75" top="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GOOGLEFINANCE("NSE:NESTLEIND", "high",DATE(2019,1,1),DATE(2020,1,1),"daily")</f>
        <v/>
      </c>
    </row>
    <row r="2">
      <c r="A2" t="inlineStr">
        <is>
          <t>2019</t>
        </is>
      </c>
    </row>
    <row r="3">
      <c r="A3" t="inlineStr">
        <is>
          <t>2020</t>
        </is>
      </c>
    </row>
    <row r="276">
      <c r="B276">
        <f>GOOGLEFINANCE("NSE:NESTLEIND", "high",DATE(2020,1,1),DATE(2021,1,1),"daily")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GOOGLEFINANCE("NSE:IDBI", "high",DATE(1999,1,1),DATE(2000,1,1),"daily")</f>
        <v/>
      </c>
    </row>
    <row r="2">
      <c r="A2" t="inlineStr">
        <is>
          <t>1999</t>
        </is>
      </c>
    </row>
  </sheetData>
  <pageMargins bottom="1" footer="0.5" header="0.5" left="0.75" right="0.75" top="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GOOGLEFINANCE("NSE:SHREECEM", "high",DATE(2020,1,1),DATE(2021,1,1),"daily")</f>
        <v/>
      </c>
    </row>
    <row r="2">
      <c r="A2" t="inlineStr">
        <is>
          <t>2020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2021-07-26T05:48:58Z</dcterms:created>
  <dcterms:modified xsi:type="dcterms:W3CDTF">2021-07-26T05:48:58Z</dcterms:modified>
</cp:coreProperties>
</file>