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<sst xmlns="http://schemas.openxmlformats.org/spreadsheetml/2006/main" count="7" uniqueCount="7">
  <si>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Time</t>
  </si>
  <si>
    <t>Ax</t>
  </si>
  <si>
    <t>Ay</t>
  </si>
  <si>
    <t>Az</t>
  </si>
  <si>
    <t>Gx</t>
  </si>
  <si>
    <t>Gy</t>
  </si>
  <si>
    <t>Gz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</si>
</sst>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/>
      <name val="Arial"/>
      <scheme val="minor"/>
    </font>
    <font>
      <b/>
      <sz val="11.0"/>
      <name val="Calibri"/>
    </font>
    <font>
      <sz val="11.0"/>
      <color rgb="FF9C57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EB9C"/>
        <bgColor rgb="FFFFEB9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2" fillId="2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8.71"/>
  </cols>
  <sheetData>
    <row r="1" ht="14.25" customHeight="1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4.25" customHeight="1">
      <c r="A2" t="str">
        <f>1*(1/37)</f>
        <v>0.02702702703</v>
      </c>
      <c r="B2">
        <v>0.068115234375</v>
      </c>
      <c r="C2">
        <v>-0.10791015625</v>
      </c>
      <c r="D2">
        <v>1.035888671875</v>
      </c>
      <c r="E2">
        <v>-0.858306884765625</v>
      </c>
      <c r="F2">
        <v>1.399993896484375</v>
      </c>
      <c r="G2">
        <v>3.90625</v>
      </c>
    </row>
    <row r="3" ht="14.25" customHeight="1">
      <c r="A3" t="str">
        <f>2*(1/37)</f>
        <v>0.05405405405</v>
      </c>
      <c r="B3">
        <v>0.06689453125</v>
      </c>
      <c r="C3">
        <v>-0.111328125</v>
      </c>
      <c r="D3">
        <v>1.029296875</v>
      </c>
      <c r="E3">
        <v>2.8533935546875</v>
      </c>
      <c r="F3">
        <v>-3.307342529296875</v>
      </c>
      <c r="G3">
        <v>-1.45721435546875</v>
      </c>
    </row>
    <row r="4" ht="14.25" customHeight="1">
      <c r="A4" t="str">
        <f>3*(1/37)</f>
        <v>0.08108108108</v>
      </c>
      <c r="B4">
        <v>0.069580078125</v>
      </c>
      <c r="C4">
        <v>-0.111328125</v>
      </c>
      <c r="D4">
        <v>1.036865234375</v>
      </c>
      <c r="E4">
        <v>0.70953369140625</v>
      </c>
      <c r="F4">
        <v>-2.155303955078125</v>
      </c>
      <c r="G4">
        <v>1.224517822265625</v>
      </c>
    </row>
    <row r="5" ht="14.25" customHeight="1">
      <c r="A5" t="str">
        <f>4*(1/37)</f>
        <v>0.1081081081</v>
      </c>
      <c r="B5">
        <v>0.0751953125</v>
      </c>
      <c r="C5">
        <v>-0.115234375</v>
      </c>
      <c r="D5">
        <v>1.03271484375</v>
      </c>
      <c r="E5">
        <v>0.316619873046875</v>
      </c>
      <c r="F5">
        <v>-1.3885498046875</v>
      </c>
      <c r="G5">
        <v>0.072479248046875</v>
      </c>
    </row>
    <row r="6" ht="14.25" customHeight="1">
      <c r="A6" t="str">
        <f>5*(1/37)</f>
        <v>0.1351351351</v>
      </c>
      <c r="B6">
        <v>0.068359375</v>
      </c>
      <c r="C6">
        <v>-0.107666015625</v>
      </c>
      <c r="D6">
        <v>1.0400390625</v>
      </c>
      <c r="E6">
        <v>-2.422332763671875</v>
      </c>
      <c r="F6">
        <v>-2.54058837890625</v>
      </c>
      <c r="G6">
        <v>-1.07574462890625</v>
      </c>
    </row>
    <row r="7" ht="14.25" customHeight="1">
      <c r="A7" t="str">
        <f>6*(1/37)</f>
        <v>0.1621621622</v>
      </c>
      <c r="B7">
        <v>0.065185546875</v>
      </c>
      <c r="C7">
        <v>-0.112548828125</v>
      </c>
      <c r="D7">
        <v>1.035400390625</v>
      </c>
      <c r="E7">
        <v>2.666473388671875</v>
      </c>
      <c r="F7">
        <v>-3.307342529296875</v>
      </c>
      <c r="G7">
        <v>0.629425048828125</v>
      </c>
    </row>
    <row r="8" ht="14.25" customHeight="1">
      <c r="A8" t="str">
        <f>7*(1/37)</f>
        <v>0.1891891892</v>
      </c>
      <c r="B8">
        <v>0.069580078125</v>
      </c>
      <c r="C8">
        <v>-0.10986328125</v>
      </c>
      <c r="D8">
        <v>1.035888671875</v>
      </c>
      <c r="E8">
        <v>0.316619873046875</v>
      </c>
      <c r="F8">
        <v>-0.23651123046875</v>
      </c>
      <c r="G8">
        <v>-0.308990478515625</v>
      </c>
    </row>
    <row r="9" ht="14.25" customHeight="1">
      <c r="A9" t="str">
        <f>8*(1/37)</f>
        <v>0.2162162162</v>
      </c>
      <c r="B9">
        <v>0.066162109375</v>
      </c>
      <c r="C9">
        <v>-0.109619140625</v>
      </c>
      <c r="D9">
        <v>1.037841796875</v>
      </c>
      <c r="E9">
        <v>-1.251220703125</v>
      </c>
      <c r="F9">
        <v>-1.384735107421875</v>
      </c>
      <c r="G9">
        <v>1.224517822265625</v>
      </c>
    </row>
    <row r="10" ht="14.25" customHeight="1">
      <c r="A10" t="str">
        <f>9*(1/37)</f>
        <v>0.2432432432</v>
      </c>
      <c r="B10">
        <v>0.06396484375</v>
      </c>
      <c r="C10">
        <v>-0.1083984375</v>
      </c>
      <c r="D10">
        <v>1.036865234375</v>
      </c>
      <c r="E10">
        <v>1.102447509765625</v>
      </c>
      <c r="F10">
        <v>0.152587890625</v>
      </c>
      <c r="G10">
        <v>-0.308990478515625</v>
      </c>
    </row>
    <row r="11" ht="14.25" customHeight="1">
      <c r="A11" t="str">
        <f>10*(1/37)</f>
        <v>0.2702702703</v>
      </c>
      <c r="B11">
        <v>0.06787109375</v>
      </c>
      <c r="C11">
        <v>-0.104248046875</v>
      </c>
      <c r="D11">
        <v>1.036376953125</v>
      </c>
      <c r="E11">
        <v>1.491546630859375</v>
      </c>
      <c r="F11">
        <v>-0.61798095703125</v>
      </c>
      <c r="G11">
        <v>4.2877197265625</v>
      </c>
    </row>
    <row r="12" ht="14.25" customHeight="1">
      <c r="A12" t="str">
        <f>11*(1/37)</f>
        <v>0.2972972973</v>
      </c>
      <c r="B12">
        <v>0.072998046875</v>
      </c>
      <c r="C12">
        <v>-0.111328125</v>
      </c>
      <c r="D12">
        <v>1.031005859375</v>
      </c>
      <c r="E12">
        <v>3.452301025390625</v>
      </c>
      <c r="F12">
        <v>-2.155303955078125</v>
      </c>
      <c r="G12">
        <v>-2.6092529296875</v>
      </c>
    </row>
    <row r="13" ht="14.25" customHeight="1">
      <c r="A13" t="str">
        <f>12*(1/37)</f>
        <v>0.3243243243</v>
      </c>
      <c r="B13">
        <v>0.0703125</v>
      </c>
      <c r="C13">
        <v>-0.111083984375</v>
      </c>
      <c r="D13">
        <v>1.04296875</v>
      </c>
      <c r="E13">
        <v>0.70953369140625</v>
      </c>
      <c r="F13">
        <v>-1.77001953125</v>
      </c>
      <c r="G13">
        <v>0.8392333984375</v>
      </c>
    </row>
    <row r="14" ht="14.25" customHeight="1">
      <c r="A14" t="str">
        <f>13*(1/37)</f>
        <v>0.3513513514</v>
      </c>
      <c r="B14">
        <v>0.067626953125</v>
      </c>
      <c r="C14">
        <v>-0.11572265625</v>
      </c>
      <c r="D14">
        <v>1.04248046875</v>
      </c>
      <c r="E14">
        <v>0.70953369140625</v>
      </c>
      <c r="F14">
        <v>-3.307342529296875</v>
      </c>
      <c r="G14">
        <v>-0.308990478515625</v>
      </c>
    </row>
    <row r="15" ht="14.25" customHeight="1">
      <c r="A15" t="str">
        <f>14*(1/37)</f>
        <v>0.3783783784</v>
      </c>
      <c r="B15">
        <v>0.0693359375</v>
      </c>
      <c r="C15">
        <v>-0.10986328125</v>
      </c>
      <c r="D15">
        <v>1.037353515625</v>
      </c>
      <c r="E15">
        <v>-0.072479248046875</v>
      </c>
      <c r="F15">
        <v>-0.61798095703125</v>
      </c>
      <c r="G15">
        <v>0.072479248046875</v>
      </c>
    </row>
    <row r="16" ht="14.25" customHeight="1">
      <c r="A16" t="str">
        <f>15*(1/37)</f>
        <v>0.4054054054</v>
      </c>
      <c r="B16">
        <v>0.0732421875</v>
      </c>
      <c r="C16">
        <v>-0.10400390625</v>
      </c>
      <c r="D16">
        <v>1.039794921875</v>
      </c>
      <c r="E16">
        <v>2.2735595703125</v>
      </c>
      <c r="F16">
        <v>1.300811767578125</v>
      </c>
      <c r="G16">
        <v>3.139495849609375</v>
      </c>
    </row>
    <row r="17" ht="14.25" customHeight="1">
      <c r="A17" t="str">
        <f>16*(1/37)</f>
        <v>0.4324324324</v>
      </c>
      <c r="B17">
        <v>0.0732421875</v>
      </c>
      <c r="C17">
        <v>-0.10400390625</v>
      </c>
      <c r="D17">
        <v>1.039794921875</v>
      </c>
      <c r="E17">
        <v>2.2735595703125</v>
      </c>
      <c r="F17">
        <v>1.300811767578125</v>
      </c>
      <c r="G17">
        <v>3.139495849609375</v>
      </c>
    </row>
    <row r="18" ht="14.25" customHeight="1">
      <c r="A18" t="str">
        <f>17*(1/37)</f>
        <v>0.4594594595</v>
      </c>
      <c r="B18">
        <v>0.069091796875</v>
      </c>
      <c r="C18">
        <v>-0.11083984375</v>
      </c>
      <c r="D18">
        <v>1.02880859375</v>
      </c>
      <c r="E18">
        <v>-0.858306884765625</v>
      </c>
      <c r="F18">
        <v>-2.780914306640625</v>
      </c>
      <c r="G18">
        <v>-2.223968505859375</v>
      </c>
    </row>
    <row r="19" ht="14.25" customHeight="1">
      <c r="A19" t="str">
        <f>18*(1/37)</f>
        <v>0.4864864865</v>
      </c>
      <c r="B19">
        <v>0.067138671875</v>
      </c>
      <c r="C19">
        <v>-0.107421875</v>
      </c>
      <c r="D19">
        <v>1.035400390625</v>
      </c>
      <c r="E19">
        <v>-2.81524658203125</v>
      </c>
      <c r="F19">
        <v>3.604888916015625</v>
      </c>
      <c r="G19">
        <v>1.224517822265625</v>
      </c>
    </row>
    <row r="20" ht="14.25" customHeight="1">
      <c r="A20" t="str">
        <f>19*(1/37)</f>
        <v>0.5135135135</v>
      </c>
      <c r="B20">
        <v>0.06982421875</v>
      </c>
      <c r="C20">
        <v>-0.10791015625</v>
      </c>
      <c r="D20">
        <v>1.0322265625</v>
      </c>
      <c r="E20">
        <v>0.316619873046875</v>
      </c>
      <c r="F20">
        <v>-1.354217529296875</v>
      </c>
      <c r="G20">
        <v>-2.223968505859375</v>
      </c>
    </row>
    <row r="21" ht="14.25" customHeight="1">
      <c r="A21" t="str">
        <f>20*(1/37)</f>
        <v>0.5405405405</v>
      </c>
      <c r="B21">
        <v>0.067138671875</v>
      </c>
      <c r="C21">
        <v>-0.106201171875</v>
      </c>
      <c r="D21">
        <v>1.038818359375</v>
      </c>
      <c r="E21">
        <v>-0.072479248046875</v>
      </c>
      <c r="F21">
        <v>-1.3885498046875</v>
      </c>
      <c r="G21">
        <v>5.435943603515625</v>
      </c>
    </row>
    <row r="22" ht="14.25" customHeight="1">
      <c r="A22" t="str">
        <f>21*(1/37)</f>
        <v>0.5675675676</v>
      </c>
      <c r="B22">
        <v>0.069580078125</v>
      </c>
      <c r="C22">
        <v>-0.106689453125</v>
      </c>
      <c r="D22">
        <v>1.0380859375</v>
      </c>
      <c r="E22">
        <v>-0.858306884765625</v>
      </c>
      <c r="F22">
        <v>-2.155303955078125</v>
      </c>
      <c r="G22">
        <v>-0.69427490234375</v>
      </c>
    </row>
    <row r="23" ht="14.25" customHeight="1">
      <c r="A23" t="str">
        <f>22*(1/37)</f>
        <v>0.5945945946</v>
      </c>
      <c r="B23">
        <v>0.069580078125</v>
      </c>
      <c r="C23">
        <v>-0.106689453125</v>
      </c>
      <c r="D23">
        <v>1.0380859375</v>
      </c>
      <c r="E23">
        <v>-0.858306884765625</v>
      </c>
      <c r="F23">
        <v>-2.155303955078125</v>
      </c>
      <c r="G23">
        <v>-0.69427490234375</v>
      </c>
    </row>
    <row r="24" ht="14.25" customHeight="1">
      <c r="A24" t="str">
        <f>23*(1/37)</f>
        <v>0.6216216216</v>
      </c>
      <c r="B24">
        <v>0.074462890625</v>
      </c>
      <c r="C24">
        <v>-0.107421875</v>
      </c>
      <c r="D24">
        <v>1.0400390625</v>
      </c>
      <c r="E24">
        <v>0.316619873046875</v>
      </c>
      <c r="F24">
        <v>-0.61798095703125</v>
      </c>
      <c r="G24">
        <v>0.8392333984375</v>
      </c>
    </row>
    <row r="25" ht="14.25" customHeight="1">
      <c r="A25" t="str">
        <f>24*(1/37)</f>
        <v>0.6486486486</v>
      </c>
      <c r="B25">
        <v>0.07177734375</v>
      </c>
      <c r="C25">
        <v>-0.10693359375</v>
      </c>
      <c r="D25">
        <v>1.03662109375</v>
      </c>
      <c r="E25">
        <v>1.102447509765625</v>
      </c>
      <c r="F25">
        <v>-2.536773681640625</v>
      </c>
      <c r="G25">
        <v>2.37274169921875</v>
      </c>
    </row>
    <row r="26" ht="14.25" customHeight="1">
      <c r="A26" t="str">
        <f>25*(1/37)</f>
        <v>0.6756756757</v>
      </c>
      <c r="B26">
        <v>0.06494140625</v>
      </c>
      <c r="C26">
        <v>-0.10546875</v>
      </c>
      <c r="D26">
        <v>1.03271484375</v>
      </c>
      <c r="E26">
        <v>-2.81524658203125</v>
      </c>
      <c r="F26">
        <v>-2.986907958984375</v>
      </c>
      <c r="G26">
        <v>-1.842498779296875</v>
      </c>
    </row>
    <row r="27" ht="14.25" customHeight="1">
      <c r="A27" t="str">
        <f>26*(1/37)</f>
        <v>0.7027027027</v>
      </c>
      <c r="B27">
        <v>0.07080078125</v>
      </c>
      <c r="C27">
        <v>-0.116943359375</v>
      </c>
      <c r="D27">
        <v>1.034423828125</v>
      </c>
      <c r="E27">
        <v>4.627227783203125</v>
      </c>
      <c r="F27">
        <v>-1.003265380859375</v>
      </c>
      <c r="G27">
        <v>0.8392333984375</v>
      </c>
    </row>
    <row r="28" ht="14.25" customHeight="1">
      <c r="A28" t="str">
        <f>27*(1/37)</f>
        <v>0.7297297297</v>
      </c>
      <c r="B28">
        <v>0.064453125</v>
      </c>
      <c r="C28">
        <v>-0.107177734375</v>
      </c>
      <c r="D28">
        <v>1.037109375</v>
      </c>
      <c r="E28">
        <v>-0.858306884765625</v>
      </c>
      <c r="F28">
        <v>-3.4027099609375</v>
      </c>
      <c r="G28">
        <v>1.99127197265625</v>
      </c>
    </row>
    <row r="29" ht="14.25" customHeight="1">
      <c r="A29" t="str">
        <f>28*(1/37)</f>
        <v>0.7567567568</v>
      </c>
      <c r="B29">
        <v>0.064453125</v>
      </c>
      <c r="C29">
        <v>-0.107177734375</v>
      </c>
      <c r="D29">
        <v>1.037109375</v>
      </c>
      <c r="E29">
        <v>-0.858306884765625</v>
      </c>
      <c r="F29">
        <v>-3.4027099609375</v>
      </c>
      <c r="G29">
        <v>1.99127197265625</v>
      </c>
    </row>
    <row r="30" ht="14.25" customHeight="1">
      <c r="A30" t="str">
        <f>29*(1/37)</f>
        <v>0.7837837838</v>
      </c>
      <c r="B30">
        <v>0.065673828125</v>
      </c>
      <c r="C30">
        <v>-0.111572265625</v>
      </c>
      <c r="D30">
        <v>1.0419921875</v>
      </c>
      <c r="E30">
        <v>-0.858306884765625</v>
      </c>
      <c r="F30">
        <v>-1.003265380859375</v>
      </c>
      <c r="G30">
        <v>4.673004150390625</v>
      </c>
    </row>
    <row r="31" ht="14.25" customHeight="1">
      <c r="A31" t="str">
        <f>30*(1/37)</f>
        <v>0.8108108108</v>
      </c>
      <c r="B31">
        <v>0.067626953125</v>
      </c>
      <c r="C31">
        <v>-0.11181640625</v>
      </c>
      <c r="D31">
        <v>1.03759765625</v>
      </c>
      <c r="E31">
        <v>3.05938720703125</v>
      </c>
      <c r="F31">
        <v>-0.583648681640625</v>
      </c>
      <c r="G31">
        <v>1.605987548828125</v>
      </c>
    </row>
    <row r="32" ht="14.25" customHeight="1">
      <c r="A32" t="str">
        <f>31*(1/37)</f>
        <v>0.8378378378</v>
      </c>
      <c r="B32">
        <v>0.06640625</v>
      </c>
      <c r="C32">
        <v>-0.1103515625</v>
      </c>
      <c r="D32">
        <v>1.03759765625</v>
      </c>
      <c r="E32">
        <v>1.102447509765625</v>
      </c>
      <c r="F32">
        <v>0.152587890625</v>
      </c>
      <c r="G32">
        <v>0.0762939453125</v>
      </c>
    </row>
    <row r="33" ht="14.25" customHeight="1">
      <c r="A33" t="str">
        <f>32*(1/37)</f>
        <v>0.8648648649</v>
      </c>
      <c r="B33">
        <v>0.071044921875</v>
      </c>
      <c r="C33">
        <v>-0.110595703125</v>
      </c>
      <c r="D33">
        <v>1.039794921875</v>
      </c>
      <c r="E33">
        <v>0.316619873046875</v>
      </c>
      <c r="F33">
        <v>-4.840850830078125</v>
      </c>
      <c r="G33">
        <v>4.993438720703125</v>
      </c>
    </row>
    <row r="34" ht="14.25" customHeight="1">
      <c r="A34" t="str">
        <f>33*(1/37)</f>
        <v>0.8918918919</v>
      </c>
      <c r="B34">
        <v>0.068359375</v>
      </c>
      <c r="C34">
        <v>-0.110595703125</v>
      </c>
      <c r="D34">
        <v>1.041259765625</v>
      </c>
      <c r="E34">
        <v>1.491546630859375</v>
      </c>
      <c r="F34">
        <v>-1.003265380859375</v>
      </c>
      <c r="G34">
        <v>5.43975830078125</v>
      </c>
    </row>
    <row r="35" ht="14.25" customHeight="1">
      <c r="A35" t="str">
        <f>34*(1/37)</f>
        <v>0.9189189189</v>
      </c>
      <c r="B35">
        <v>0.0693359375</v>
      </c>
      <c r="C35">
        <v>-0.1083984375</v>
      </c>
      <c r="D35">
        <v>1.029541015625</v>
      </c>
      <c r="E35">
        <v>-0.858306884765625</v>
      </c>
      <c r="F35">
        <v>1.96075439453125</v>
      </c>
      <c r="G35">
        <v>-1.07574462890625</v>
      </c>
    </row>
    <row r="36" ht="14.25" customHeight="1">
      <c r="A36" t="str">
        <f>35*(1/37)</f>
        <v>0.9459459459</v>
      </c>
      <c r="B36">
        <v>0.06396484375</v>
      </c>
      <c r="C36">
        <v>-0.111083984375</v>
      </c>
      <c r="D36">
        <v>1.037353515625</v>
      </c>
      <c r="E36">
        <v>-0.858306884765625</v>
      </c>
      <c r="F36">
        <v>-1.003265380859375</v>
      </c>
      <c r="G36">
        <v>3.90625</v>
      </c>
    </row>
    <row r="37" ht="14.25" customHeight="1">
      <c r="A37" t="str">
        <f>36*(1/37)</f>
        <v>0.972972973</v>
      </c>
      <c r="B37">
        <v>0.06396484375</v>
      </c>
      <c r="C37">
        <v>-0.111083984375</v>
      </c>
      <c r="D37">
        <v>1.037353515625</v>
      </c>
      <c r="E37">
        <v>-0.858306884765625</v>
      </c>
      <c r="F37">
        <v>-1.003265380859375</v>
      </c>
      <c r="G37">
        <v>3.90625</v>
      </c>
    </row>
    <row r="38" ht="14.25" customHeight="1">
      <c r="A38" t="str">
        <f>37*(1/37)</f>
        <v>1</v>
      </c>
      <c r="B38">
        <v>0.074462890625</v>
      </c>
      <c r="C38">
        <v>-0.10400390625</v>
      </c>
      <c r="D38">
        <v>1.034912109375</v>
      </c>
      <c r="E38">
        <v>-0.858306884765625</v>
      </c>
      <c r="F38">
        <v>-2.155303955078125</v>
      </c>
      <c r="G38">
        <v>1.605987548828125</v>
      </c>
    </row>
    <row r="39" ht="14.25" customHeight="1">
      <c r="A39" t="str">
        <f>38*(1/37)</f>
        <v>1.027027027</v>
      </c>
      <c r="B39">
        <v>0.0693359375</v>
      </c>
      <c r="C39">
        <v>-0.107666015625</v>
      </c>
      <c r="D39">
        <v>1.036376953125</v>
      </c>
      <c r="E39">
        <v>-1.64031982421875</v>
      </c>
      <c r="F39">
        <v>1.300811767578125</v>
      </c>
      <c r="G39">
        <v>-0.308990478515625</v>
      </c>
    </row>
    <row r="40" ht="14.25" customHeight="1">
      <c r="A40" t="str">
        <f>39*(1/37)</f>
        <v>1.054054054</v>
      </c>
      <c r="B40">
        <v>0.066650390625</v>
      </c>
      <c r="C40">
        <v>-0.116943359375</v>
      </c>
      <c r="D40">
        <v>1.035888671875</v>
      </c>
      <c r="E40">
        <v>-1.82342529296875</v>
      </c>
      <c r="F40">
        <v>0.148773193359375</v>
      </c>
      <c r="G40">
        <v>0.457763671875</v>
      </c>
    </row>
    <row r="41" ht="14.25" customHeight="1">
      <c r="A41" t="str">
        <f>40*(1/37)</f>
        <v>1.081081081</v>
      </c>
      <c r="B41">
        <v>0.070068359375</v>
      </c>
      <c r="C41">
        <v>-0.104248046875</v>
      </c>
      <c r="D41">
        <v>1.037353515625</v>
      </c>
      <c r="E41">
        <v>-1.64031982421875</v>
      </c>
      <c r="F41">
        <v>-0.232696533203125</v>
      </c>
      <c r="G41">
        <v>1.224517822265625</v>
      </c>
    </row>
    <row r="42" ht="14.25" customHeight="1">
      <c r="A42" t="str">
        <f>41*(1/37)</f>
        <v>1.108108108</v>
      </c>
      <c r="B42">
        <v>0.064697265625</v>
      </c>
      <c r="C42">
        <v>-0.111328125</v>
      </c>
      <c r="D42">
        <v>1.036376953125</v>
      </c>
      <c r="E42">
        <v>1.491546630859375</v>
      </c>
      <c r="F42">
        <v>-1.59454345703125</v>
      </c>
      <c r="G42">
        <v>-0.308990478515625</v>
      </c>
    </row>
    <row r="43" ht="14.25" customHeight="1">
      <c r="A43" t="str">
        <f>42*(1/37)</f>
        <v>1.135135135</v>
      </c>
      <c r="B43">
        <v>0.067626953125</v>
      </c>
      <c r="C43">
        <v>-0.10888671875</v>
      </c>
      <c r="D43">
        <v>1.038330078125</v>
      </c>
      <c r="E43">
        <v>-2.033233642578125</v>
      </c>
      <c r="F43">
        <v>-1.003265380859375</v>
      </c>
      <c r="G43">
        <v>-0.308990478515625</v>
      </c>
    </row>
    <row r="44" ht="14.25" customHeight="1">
      <c r="A44" t="str">
        <f>43*(1/37)</f>
        <v>1.162162162</v>
      </c>
      <c r="B44">
        <v>0.067626953125</v>
      </c>
      <c r="C44">
        <v>-0.10888671875</v>
      </c>
      <c r="D44">
        <v>1.038330078125</v>
      </c>
      <c r="E44">
        <v>-2.033233642578125</v>
      </c>
      <c r="F44">
        <v>-1.003265380859375</v>
      </c>
      <c r="G44">
        <v>-0.308990478515625</v>
      </c>
    </row>
    <row r="45" ht="14.25" customHeight="1">
      <c r="A45" t="str">
        <f>44*(1/37)</f>
        <v>1.189189189</v>
      </c>
      <c r="B45">
        <v>0.0654296875</v>
      </c>
      <c r="C45">
        <v>-0.1005859375</v>
      </c>
      <c r="D45">
        <v>1.0400390625</v>
      </c>
      <c r="E45">
        <v>0.70953369140625</v>
      </c>
      <c r="F45">
        <v>-1.77001953125</v>
      </c>
      <c r="G45">
        <v>2.37274169921875</v>
      </c>
    </row>
    <row r="46" ht="14.25" customHeight="1">
      <c r="A46" t="str">
        <f>45*(1/37)</f>
        <v>1.216216216</v>
      </c>
      <c r="B46">
        <v>0.06591796875</v>
      </c>
      <c r="C46">
        <v>-0.1142578125</v>
      </c>
      <c r="D46">
        <v>1.03466796875</v>
      </c>
      <c r="E46">
        <v>-1.251220703125</v>
      </c>
      <c r="F46">
        <v>-2.536773681640625</v>
      </c>
      <c r="G46">
        <v>0.8392333984375</v>
      </c>
    </row>
    <row r="47" ht="14.25" customHeight="1">
      <c r="A47" t="str">
        <f>46*(1/37)</f>
        <v>1.243243243</v>
      </c>
      <c r="B47">
        <v>0.06884765625</v>
      </c>
      <c r="C47">
        <v>-0.109619140625</v>
      </c>
      <c r="D47">
        <v>1.044189453125</v>
      </c>
      <c r="E47">
        <v>1.102447509765625</v>
      </c>
      <c r="F47">
        <v>-0.232696533203125</v>
      </c>
      <c r="G47">
        <v>1.224517822265625</v>
      </c>
    </row>
    <row r="48" ht="14.25" customHeight="1">
      <c r="A48" t="str">
        <f>47*(1/37)</f>
        <v>1.27027027</v>
      </c>
      <c r="B48">
        <v>0.0771484375</v>
      </c>
      <c r="C48">
        <v>-0.1064453125</v>
      </c>
      <c r="D48">
        <v>1.03369140625</v>
      </c>
      <c r="E48">
        <v>-0.46539306640625</v>
      </c>
      <c r="F48">
        <v>-1.003265380859375</v>
      </c>
      <c r="G48">
        <v>-3.3721923828125</v>
      </c>
    </row>
    <row r="49" ht="14.25" customHeight="1">
      <c r="A49" t="str">
        <f>48*(1/37)</f>
        <v>1.297297297</v>
      </c>
      <c r="B49">
        <v>0.06689453125</v>
      </c>
      <c r="C49">
        <v>-0.104736328125</v>
      </c>
      <c r="D49">
        <v>1.034912109375</v>
      </c>
      <c r="E49">
        <v>-0.46539306640625</v>
      </c>
      <c r="F49">
        <v>-1.77001953125</v>
      </c>
      <c r="G49">
        <v>-2.99072265625</v>
      </c>
    </row>
    <row r="50" ht="14.25" customHeight="1">
      <c r="A50" t="str">
        <f>49*(1/37)</f>
        <v>1.324324324</v>
      </c>
      <c r="B50">
        <v>0.069580078125</v>
      </c>
      <c r="C50">
        <v>-0.10546875</v>
      </c>
      <c r="D50">
        <v>1.031982421875</v>
      </c>
      <c r="E50">
        <v>-0.46539306640625</v>
      </c>
      <c r="F50">
        <v>-0.61798095703125</v>
      </c>
      <c r="G50">
        <v>1.99127197265625</v>
      </c>
    </row>
    <row r="51" ht="14.25" customHeight="1">
      <c r="A51" t="str">
        <f>50*(1/37)</f>
        <v>1.351351351</v>
      </c>
      <c r="B51">
        <v>0.07470703125</v>
      </c>
      <c r="C51">
        <v>-0.112060546875</v>
      </c>
      <c r="D51">
        <v>1.029052734375</v>
      </c>
      <c r="E51">
        <v>-1.247406005859375</v>
      </c>
      <c r="F51">
        <v>-2.155303955078125</v>
      </c>
      <c r="G51">
        <v>2.75421142578125</v>
      </c>
    </row>
    <row r="52" ht="14.25" customHeight="1">
      <c r="A52" t="str">
        <f>51*(1/37)</f>
        <v>1.378378378</v>
      </c>
      <c r="B52">
        <v>0.068115234375</v>
      </c>
      <c r="C52">
        <v>-0.112548828125</v>
      </c>
      <c r="D52">
        <v>1.040283203125</v>
      </c>
      <c r="E52">
        <v>-0.46539306640625</v>
      </c>
      <c r="F52">
        <v>1.575469970703125</v>
      </c>
      <c r="G52">
        <v>0.072479248046875</v>
      </c>
    </row>
    <row r="53" ht="14.25" customHeight="1">
      <c r="A53" t="str">
        <f>52*(1/37)</f>
        <v>1.405405405</v>
      </c>
      <c r="B53">
        <v>0.066162109375</v>
      </c>
      <c r="C53">
        <v>-0.110107421875</v>
      </c>
      <c r="D53">
        <v>1.0361328125</v>
      </c>
      <c r="E53">
        <v>-2.422332763671875</v>
      </c>
      <c r="F53">
        <v>-1.21307373046875</v>
      </c>
      <c r="G53">
        <v>0.8392333984375</v>
      </c>
    </row>
    <row r="54" ht="14.25" customHeight="1">
      <c r="A54" t="str">
        <f>53*(1/37)</f>
        <v>1.432432432</v>
      </c>
      <c r="B54">
        <v>0.075439453125</v>
      </c>
      <c r="C54">
        <v>-0.10498046875</v>
      </c>
      <c r="D54">
        <v>1.03857421875</v>
      </c>
      <c r="E54">
        <v>-0.072479248046875</v>
      </c>
      <c r="F54">
        <v>-0.23651123046875</v>
      </c>
      <c r="G54">
        <v>-1.45721435546875</v>
      </c>
    </row>
    <row r="55" ht="14.25" customHeight="1">
      <c r="A55" t="str">
        <f>54*(1/37)</f>
        <v>1.459459459</v>
      </c>
      <c r="B55">
        <v>0.073486328125</v>
      </c>
      <c r="C55">
        <v>-0.11083984375</v>
      </c>
      <c r="D55">
        <v>1.037109375</v>
      </c>
      <c r="E55">
        <v>-2.99835205078125</v>
      </c>
      <c r="F55">
        <v>0.152587890625</v>
      </c>
      <c r="G55">
        <v>0.8392333984375</v>
      </c>
    </row>
    <row r="56" ht="14.25" customHeight="1">
      <c r="A56" t="str">
        <f>55*(1/37)</f>
        <v>1.486486486</v>
      </c>
      <c r="B56">
        <v>0.073486328125</v>
      </c>
      <c r="C56">
        <v>-0.11083984375</v>
      </c>
      <c r="D56">
        <v>1.037109375</v>
      </c>
      <c r="E56">
        <v>-2.99835205078125</v>
      </c>
      <c r="F56">
        <v>0.152587890625</v>
      </c>
      <c r="G56">
        <v>0.8392333984375</v>
      </c>
    </row>
    <row r="57" ht="14.25" customHeight="1">
      <c r="A57" t="str">
        <f>56*(1/37)</f>
        <v>1.513513514</v>
      </c>
      <c r="B57">
        <v>0.0693359375</v>
      </c>
      <c r="C57">
        <v>-0.105224609375</v>
      </c>
      <c r="D57">
        <v>1.033203125</v>
      </c>
      <c r="E57">
        <v>-3.208160400390625</v>
      </c>
      <c r="F57">
        <v>-0.61798095703125</v>
      </c>
      <c r="G57">
        <v>0.8392333984375</v>
      </c>
    </row>
    <row r="58" ht="14.25" customHeight="1">
      <c r="A58" t="str">
        <f>57*(1/37)</f>
        <v>1.540540541</v>
      </c>
      <c r="B58">
        <v>0.06494140625</v>
      </c>
      <c r="C58">
        <v>-0.109130859375</v>
      </c>
      <c r="D58">
        <v>1.04150390625</v>
      </c>
      <c r="E58">
        <v>-1.251220703125</v>
      </c>
      <c r="F58">
        <v>-1.94549560546875</v>
      </c>
      <c r="G58">
        <v>0.8392333984375</v>
      </c>
    </row>
    <row r="59" ht="14.25" customHeight="1">
      <c r="A59" t="str">
        <f>58*(1/37)</f>
        <v>1.567567568</v>
      </c>
      <c r="B59">
        <v>0.0673828125</v>
      </c>
      <c r="C59">
        <v>-0.111572265625</v>
      </c>
      <c r="D59">
        <v>1.03662109375</v>
      </c>
      <c r="E59">
        <v>1.88446044921875</v>
      </c>
      <c r="F59">
        <v>0.152587890625</v>
      </c>
      <c r="G59">
        <v>3.139495849609375</v>
      </c>
    </row>
    <row r="60" ht="14.25" customHeight="1">
      <c r="A60" t="str">
        <f>59*(1/37)</f>
        <v>1.594594595</v>
      </c>
      <c r="B60">
        <v>0.064208984375</v>
      </c>
      <c r="C60">
        <v>-0.11083984375</v>
      </c>
      <c r="D60">
        <v>1.036376953125</v>
      </c>
      <c r="E60">
        <v>-3.208160400390625</v>
      </c>
      <c r="F60">
        <v>-1.800537109375</v>
      </c>
      <c r="G60">
        <v>0.457763671875</v>
      </c>
    </row>
    <row r="61" ht="14.25" customHeight="1">
      <c r="A61" t="str">
        <f>60*(1/37)</f>
        <v>1.621621622</v>
      </c>
      <c r="B61">
        <v>0.06591796875</v>
      </c>
      <c r="C61">
        <v>-0.111083984375</v>
      </c>
      <c r="D61">
        <v>1.037353515625</v>
      </c>
      <c r="E61">
        <v>1.094818115234375</v>
      </c>
      <c r="F61">
        <v>-1.003265380859375</v>
      </c>
      <c r="G61">
        <v>3.90625</v>
      </c>
    </row>
    <row r="62" ht="14.25" customHeight="1">
      <c r="A62" t="str">
        <f>61*(1/37)</f>
        <v>1.648648649</v>
      </c>
      <c r="B62">
        <v>0.06640625</v>
      </c>
      <c r="C62">
        <v>-0.111328125</v>
      </c>
      <c r="D62">
        <v>1.0390625</v>
      </c>
      <c r="E62">
        <v>0.70953369140625</v>
      </c>
      <c r="F62">
        <v>-4.077911376953125</v>
      </c>
      <c r="G62">
        <v>0.457763671875</v>
      </c>
    </row>
    <row r="63" ht="14.25" customHeight="1">
      <c r="A63" t="str">
        <f>62*(1/37)</f>
        <v>1.675675676</v>
      </c>
      <c r="B63">
        <v>0.07080078125</v>
      </c>
      <c r="C63">
        <v>-0.1083984375</v>
      </c>
      <c r="D63">
        <v>1.03173828125</v>
      </c>
      <c r="E63">
        <v>2.84576416015625</v>
      </c>
      <c r="F63">
        <v>-0.23651123046875</v>
      </c>
      <c r="G63">
        <v>1.224517822265625</v>
      </c>
    </row>
    <row r="64" ht="14.25" customHeight="1">
      <c r="A64" t="str">
        <f>63*(1/37)</f>
        <v>1.702702703</v>
      </c>
      <c r="B64">
        <v>0.07080078125</v>
      </c>
      <c r="C64">
        <v>-0.1083984375</v>
      </c>
      <c r="D64">
        <v>1.03173828125</v>
      </c>
      <c r="E64">
        <v>2.84576416015625</v>
      </c>
      <c r="F64">
        <v>-0.23651123046875</v>
      </c>
      <c r="G64">
        <v>1.224517822265625</v>
      </c>
    </row>
    <row r="65" ht="14.25" customHeight="1">
      <c r="A65" t="str">
        <f>64*(1/37)</f>
        <v>1.72972973</v>
      </c>
      <c r="B65">
        <v>0.071533203125</v>
      </c>
      <c r="C65">
        <v>-0.10888671875</v>
      </c>
      <c r="D65">
        <v>1.037109375</v>
      </c>
      <c r="E65">
        <v>-1.247406005859375</v>
      </c>
      <c r="F65">
        <v>-1.77001953125</v>
      </c>
      <c r="G65">
        <v>-1.07574462890625</v>
      </c>
    </row>
    <row r="66" ht="14.25" customHeight="1">
      <c r="A66" t="str">
        <f>65*(1/37)</f>
        <v>1.756756757</v>
      </c>
      <c r="B66">
        <v>0.07470703125</v>
      </c>
      <c r="C66">
        <v>-0.111572265625</v>
      </c>
      <c r="D66">
        <v>1.040283203125</v>
      </c>
      <c r="E66">
        <v>3.05938720703125</v>
      </c>
      <c r="F66">
        <v>-5.992889404296875</v>
      </c>
      <c r="G66">
        <v>2.239227294921875</v>
      </c>
    </row>
    <row r="67" ht="14.25" customHeight="1">
      <c r="A67" t="str">
        <f>66*(1/37)</f>
        <v>1.783783784</v>
      </c>
      <c r="B67">
        <v>0.066650390625</v>
      </c>
      <c r="C67">
        <v>-0.10888671875</v>
      </c>
      <c r="D67">
        <v>1.033935546875</v>
      </c>
      <c r="E67">
        <v>0.70953369140625</v>
      </c>
      <c r="F67">
        <v>-1.003265380859375</v>
      </c>
      <c r="G67">
        <v>1.224517822265625</v>
      </c>
    </row>
    <row r="68" ht="14.25" customHeight="1">
      <c r="A68" t="str">
        <f>67*(1/37)</f>
        <v>1.810810811</v>
      </c>
      <c r="B68">
        <v>0.064453125</v>
      </c>
      <c r="C68">
        <v>-0.104248046875</v>
      </c>
      <c r="D68">
        <v>1.03662109375</v>
      </c>
      <c r="E68">
        <v>-2.033233642578125</v>
      </c>
      <c r="F68">
        <v>-1.003265380859375</v>
      </c>
      <c r="G68">
        <v>0.247955322265625</v>
      </c>
    </row>
    <row r="69" ht="14.25" customHeight="1">
      <c r="A69" t="str">
        <f>68*(1/37)</f>
        <v>1.837837838</v>
      </c>
      <c r="B69">
        <v>0.070068359375</v>
      </c>
      <c r="C69">
        <v>-0.11376953125</v>
      </c>
      <c r="D69">
        <v>1.036865234375</v>
      </c>
      <c r="E69">
        <v>2.269744873046875</v>
      </c>
      <c r="F69">
        <v>-0.232696533203125</v>
      </c>
      <c r="G69">
        <v>1.224517822265625</v>
      </c>
    </row>
    <row r="70" ht="14.25" customHeight="1">
      <c r="A70" t="str">
        <f>69*(1/37)</f>
        <v>1.864864865</v>
      </c>
      <c r="B70">
        <v>0.064453125</v>
      </c>
      <c r="C70">
        <v>-0.101806640625</v>
      </c>
      <c r="D70">
        <v>1.027587890625</v>
      </c>
      <c r="E70">
        <v>-0.66375732421875</v>
      </c>
      <c r="F70">
        <v>-1.77001953125</v>
      </c>
      <c r="G70">
        <v>3.139495849609375</v>
      </c>
    </row>
    <row r="71" ht="14.25" customHeight="1">
      <c r="A71" t="str">
        <f>70*(1/37)</f>
        <v>1.891891892</v>
      </c>
      <c r="B71">
        <v>0.064453125</v>
      </c>
      <c r="C71">
        <v>-0.101806640625</v>
      </c>
      <c r="D71">
        <v>1.027587890625</v>
      </c>
      <c r="E71">
        <v>-0.66375732421875</v>
      </c>
      <c r="F71">
        <v>-1.77001953125</v>
      </c>
      <c r="G71">
        <v>3.139495849609375</v>
      </c>
    </row>
    <row r="72" ht="14.25" customHeight="1">
      <c r="A72" t="str">
        <f>71*(1/37)</f>
        <v>1.918918919</v>
      </c>
      <c r="B72">
        <v>0.07177734375</v>
      </c>
      <c r="C72">
        <v>-0.1103515625</v>
      </c>
      <c r="D72">
        <v>1.035888671875</v>
      </c>
      <c r="E72">
        <v>-2.033233642578125</v>
      </c>
      <c r="F72">
        <v>-1.384735107421875</v>
      </c>
      <c r="G72">
        <v>0.457763671875</v>
      </c>
    </row>
    <row r="73" ht="14.25" customHeight="1">
      <c r="A73" t="str">
        <f>72*(1/37)</f>
        <v>1.945945946</v>
      </c>
      <c r="B73">
        <v>0.06591796875</v>
      </c>
      <c r="C73">
        <v>-0.1103515625</v>
      </c>
      <c r="D73">
        <v>1.033935546875</v>
      </c>
      <c r="E73">
        <v>-1.251220703125</v>
      </c>
      <c r="F73">
        <v>0.5340576171875</v>
      </c>
      <c r="G73">
        <v>-1.91497802734375</v>
      </c>
    </row>
    <row r="74" ht="14.25" customHeight="1">
      <c r="A74" t="str">
        <f>73*(1/37)</f>
        <v>1.972972973</v>
      </c>
      <c r="B74">
        <v>0.065185546875</v>
      </c>
      <c r="C74">
        <v>-0.106689453125</v>
      </c>
      <c r="D74">
        <v>1.037353515625</v>
      </c>
      <c r="E74">
        <v>0.9002685546875</v>
      </c>
      <c r="F74">
        <v>-1.77001953125</v>
      </c>
      <c r="G74">
        <v>0.0762939453125</v>
      </c>
    </row>
    <row r="75" ht="14.25" customHeight="1">
      <c r="A75" t="str">
        <f>74*(1/37)</f>
        <v>2</v>
      </c>
      <c r="B75">
        <v>0.06884765625</v>
      </c>
      <c r="C75">
        <v>-0.11328125</v>
      </c>
      <c r="D75">
        <v>1.042236328125</v>
      </c>
      <c r="E75">
        <v>-0.0762939453125</v>
      </c>
      <c r="F75">
        <v>-1.384735107421875</v>
      </c>
      <c r="G75">
        <v>0.457763671875</v>
      </c>
    </row>
    <row r="76" ht="14.25" customHeight="1">
      <c r="A76" t="str">
        <f>75*(1/37)</f>
        <v>2.027027027</v>
      </c>
      <c r="B76">
        <v>0.07763671875</v>
      </c>
      <c r="C76">
        <v>-0.10302734375</v>
      </c>
      <c r="D76">
        <v>1.03857421875</v>
      </c>
      <c r="E76">
        <v>0.316619873046875</v>
      </c>
      <c r="F76">
        <v>-1.384735107421875</v>
      </c>
      <c r="G76">
        <v>3.215789794921875</v>
      </c>
    </row>
    <row r="77" ht="14.25" customHeight="1">
      <c r="A77" t="str">
        <f>76*(1/37)</f>
        <v>2.054054054</v>
      </c>
      <c r="B77">
        <v>0.064453125</v>
      </c>
      <c r="C77">
        <v>-0.109375</v>
      </c>
      <c r="D77">
        <v>1.0302734375</v>
      </c>
      <c r="E77">
        <v>1.88446044921875</v>
      </c>
      <c r="F77">
        <v>-2.155303955078125</v>
      </c>
      <c r="G77">
        <v>2.7923583984375</v>
      </c>
    </row>
    <row r="78" ht="14.25" customHeight="1">
      <c r="A78" t="str">
        <f>77*(1/37)</f>
        <v>2.081081081</v>
      </c>
      <c r="B78">
        <v>0.064453125</v>
      </c>
      <c r="C78">
        <v>-0.109375</v>
      </c>
      <c r="D78">
        <v>1.0302734375</v>
      </c>
      <c r="E78">
        <v>1.88446044921875</v>
      </c>
      <c r="F78">
        <v>-2.155303955078125</v>
      </c>
      <c r="G78">
        <v>2.7923583984375</v>
      </c>
    </row>
    <row r="79" ht="14.25" customHeight="1">
      <c r="A79" t="str">
        <f>78*(1/37)</f>
        <v>2.108108108</v>
      </c>
      <c r="B79">
        <v>0.07470703125</v>
      </c>
      <c r="C79">
        <v>-0.110595703125</v>
      </c>
      <c r="D79">
        <v>1.034912109375</v>
      </c>
      <c r="E79">
        <v>1.102447509765625</v>
      </c>
      <c r="F79">
        <v>-2.155303955078125</v>
      </c>
      <c r="G79">
        <v>-0.308990478515625</v>
      </c>
    </row>
    <row r="80" ht="14.25" customHeight="1">
      <c r="A80" t="str">
        <f>79*(1/37)</f>
        <v>2.135135135</v>
      </c>
      <c r="B80">
        <v>0.068115234375</v>
      </c>
      <c r="C80">
        <v>-0.114990234375</v>
      </c>
      <c r="D80">
        <v>1.03369140625</v>
      </c>
      <c r="E80">
        <v>-0.072479248046875</v>
      </c>
      <c r="F80">
        <v>-0.61798095703125</v>
      </c>
      <c r="G80">
        <v>3.520965576171875</v>
      </c>
    </row>
    <row r="81" ht="14.25" customHeight="1">
      <c r="A81" t="str">
        <f>80*(1/37)</f>
        <v>2.162162162</v>
      </c>
      <c r="B81">
        <v>0.06591796875</v>
      </c>
      <c r="C81">
        <v>-0.104248046875</v>
      </c>
      <c r="D81">
        <v>1.034423828125</v>
      </c>
      <c r="E81">
        <v>-0.46539306640625</v>
      </c>
      <c r="F81">
        <v>-2.155303955078125</v>
      </c>
      <c r="G81">
        <v>1.605987548828125</v>
      </c>
    </row>
    <row r="82" ht="14.25" customHeight="1">
      <c r="A82" t="str">
        <f>81*(1/37)</f>
        <v>2.189189189</v>
      </c>
      <c r="B82">
        <v>0.0712890625</v>
      </c>
      <c r="C82">
        <v>-0.1083984375</v>
      </c>
      <c r="D82">
        <v>1.0390625</v>
      </c>
      <c r="E82">
        <v>-2.0294189453125</v>
      </c>
      <c r="F82">
        <v>-1.003265380859375</v>
      </c>
      <c r="G82">
        <v>-1.07574462890625</v>
      </c>
    </row>
    <row r="83" ht="14.25" customHeight="1">
      <c r="A83" t="str">
        <f>82*(1/37)</f>
        <v>2.216216216</v>
      </c>
      <c r="B83">
        <v>0.067138671875</v>
      </c>
      <c r="C83">
        <v>-0.1064453125</v>
      </c>
      <c r="D83">
        <v>1.034423828125</v>
      </c>
      <c r="E83">
        <v>0.9002685546875</v>
      </c>
      <c r="F83">
        <v>-1.003265380859375</v>
      </c>
      <c r="G83">
        <v>-1.07574462890625</v>
      </c>
    </row>
    <row r="84" ht="14.25" customHeight="1">
      <c r="A84" t="str">
        <f>83*(1/37)</f>
        <v>2.243243243</v>
      </c>
      <c r="B84">
        <v>0.067626953125</v>
      </c>
      <c r="C84">
        <v>-0.1103515625</v>
      </c>
      <c r="D84">
        <v>1.03515625</v>
      </c>
      <c r="E84">
        <v>-2.81524658203125</v>
      </c>
      <c r="F84">
        <v>-0.61798095703125</v>
      </c>
      <c r="G84">
        <v>1.224517822265625</v>
      </c>
    </row>
    <row r="85" ht="14.25" customHeight="1">
      <c r="A85" t="str">
        <f>84*(1/37)</f>
        <v>2.27027027</v>
      </c>
      <c r="B85">
        <v>0.067626953125</v>
      </c>
      <c r="C85">
        <v>-0.1103515625</v>
      </c>
      <c r="D85">
        <v>1.03515625</v>
      </c>
      <c r="E85">
        <v>-2.81524658203125</v>
      </c>
      <c r="F85">
        <v>-0.61798095703125</v>
      </c>
      <c r="G85">
        <v>1.224517822265625</v>
      </c>
    </row>
    <row r="86" ht="14.25" customHeight="1">
      <c r="A86" t="str">
        <f>85*(1/37)</f>
        <v>2.297297297</v>
      </c>
      <c r="B86">
        <v>0.06494140625</v>
      </c>
      <c r="C86">
        <v>-0.10546875</v>
      </c>
      <c r="D86">
        <v>1.037841796875</v>
      </c>
      <c r="E86">
        <v>3.4332275390625</v>
      </c>
      <c r="F86">
        <v>-2.536773681640625</v>
      </c>
      <c r="G86">
        <v>-1.07574462890625</v>
      </c>
    </row>
    <row r="87" ht="14.25" customHeight="1">
      <c r="A87" t="str">
        <f>86*(1/37)</f>
        <v>2.324324324</v>
      </c>
      <c r="B87">
        <v>0.068115234375</v>
      </c>
      <c r="C87">
        <v>-0.105712890625</v>
      </c>
      <c r="D87">
        <v>1.0400390625</v>
      </c>
      <c r="E87">
        <v>0.316619873046875</v>
      </c>
      <c r="F87">
        <v>-2.155303955078125</v>
      </c>
      <c r="G87">
        <v>1.99127197265625</v>
      </c>
    </row>
    <row r="88" ht="14.25" customHeight="1">
      <c r="A88" t="str">
        <f>87*(1/37)</f>
        <v>2.351351351</v>
      </c>
      <c r="B88">
        <v>0.066650390625</v>
      </c>
      <c r="C88">
        <v>-0.107177734375</v>
      </c>
      <c r="D88">
        <v>1.039794921875</v>
      </c>
      <c r="E88">
        <v>2.666473388671875</v>
      </c>
      <c r="F88">
        <v>-0.61798095703125</v>
      </c>
      <c r="G88">
        <v>-0.308990478515625</v>
      </c>
    </row>
    <row r="89" ht="14.25" customHeight="1">
      <c r="A89" t="str">
        <f>88*(1/37)</f>
        <v>2.378378378</v>
      </c>
      <c r="B89">
        <v>0.06640625</v>
      </c>
      <c r="C89">
        <v>-0.112548828125</v>
      </c>
      <c r="D89">
        <v>1.03173828125</v>
      </c>
      <c r="E89">
        <v>1.491546630859375</v>
      </c>
      <c r="F89">
        <v>-1.77001953125</v>
      </c>
      <c r="G89">
        <v>-0.690460205078125</v>
      </c>
    </row>
    <row r="90" ht="14.25" customHeight="1">
      <c r="A90" t="str">
        <f>89*(1/37)</f>
        <v>2.405405405</v>
      </c>
      <c r="B90">
        <v>0.071533203125</v>
      </c>
      <c r="C90">
        <v>-0.107177734375</v>
      </c>
      <c r="D90">
        <v>1.036376953125</v>
      </c>
      <c r="E90">
        <v>-1.6326904296875</v>
      </c>
      <c r="F90">
        <v>3.223419189453125</v>
      </c>
      <c r="G90">
        <v>3.139495849609375</v>
      </c>
    </row>
    <row r="91" ht="14.25" customHeight="1">
      <c r="A91" t="str">
        <f>90*(1/37)</f>
        <v>2.432432432</v>
      </c>
      <c r="B91">
        <v>0.071533203125</v>
      </c>
      <c r="C91">
        <v>-0.107177734375</v>
      </c>
      <c r="D91">
        <v>1.036376953125</v>
      </c>
      <c r="E91">
        <v>-1.6326904296875</v>
      </c>
      <c r="F91">
        <v>3.223419189453125</v>
      </c>
      <c r="G91">
        <v>3.139495849609375</v>
      </c>
    </row>
    <row r="92" ht="14.25" customHeight="1">
      <c r="A92" t="str">
        <f>91*(1/37)</f>
        <v>2.459459459</v>
      </c>
      <c r="B92">
        <v>0.0615234375</v>
      </c>
      <c r="C92">
        <v>-0.109130859375</v>
      </c>
      <c r="D92">
        <v>1.0380859375</v>
      </c>
      <c r="E92">
        <v>-2.4261474609375</v>
      </c>
      <c r="F92">
        <v>0.568389892578125</v>
      </c>
      <c r="G92">
        <v>0.8392333984375</v>
      </c>
    </row>
    <row r="93" ht="14.25" customHeight="1">
      <c r="A93" t="str">
        <f>92*(1/37)</f>
        <v>2.486486486</v>
      </c>
      <c r="B93">
        <v>0.075927734375</v>
      </c>
      <c r="C93">
        <v>-0.110595703125</v>
      </c>
      <c r="D93">
        <v>1.03759765625</v>
      </c>
      <c r="E93">
        <v>1.88446044921875</v>
      </c>
      <c r="F93">
        <v>-1.77001953125</v>
      </c>
      <c r="G93">
        <v>1.605987548828125</v>
      </c>
    </row>
    <row r="94" ht="14.25" customHeight="1">
      <c r="A94" t="str">
        <f>93*(1/37)</f>
        <v>2.513513514</v>
      </c>
      <c r="B94">
        <v>0.068359375</v>
      </c>
      <c r="C94">
        <v>-0.112060546875</v>
      </c>
      <c r="D94">
        <v>1.03662109375</v>
      </c>
      <c r="E94">
        <v>-0.46539306640625</v>
      </c>
      <c r="F94">
        <v>-1.384735107421875</v>
      </c>
      <c r="G94">
        <v>1.224517822265625</v>
      </c>
    </row>
    <row r="95" ht="14.25" customHeight="1">
      <c r="A95" t="str">
        <f>94*(1/37)</f>
        <v>2.540540541</v>
      </c>
      <c r="B95">
        <v>0.071044921875</v>
      </c>
      <c r="C95">
        <v>-0.111328125</v>
      </c>
      <c r="D95">
        <v>1.039794921875</v>
      </c>
      <c r="E95">
        <v>-0.858306884765625</v>
      </c>
      <c r="F95">
        <v>1.68609619140625</v>
      </c>
      <c r="G95">
        <v>-1.743316650390625</v>
      </c>
    </row>
    <row r="96" ht="14.25" customHeight="1">
      <c r="A96" t="str">
        <f>95*(1/37)</f>
        <v>2.567567568</v>
      </c>
      <c r="B96">
        <v>0.071044921875</v>
      </c>
      <c r="C96">
        <v>-0.111328125</v>
      </c>
      <c r="D96">
        <v>1.039794921875</v>
      </c>
      <c r="E96">
        <v>-0.858306884765625</v>
      </c>
      <c r="F96">
        <v>1.68609619140625</v>
      </c>
      <c r="G96">
        <v>-1.743316650390625</v>
      </c>
    </row>
    <row r="97" ht="14.25" customHeight="1">
      <c r="A97" t="str">
        <f>96*(1/37)</f>
        <v>2.594594595</v>
      </c>
      <c r="B97">
        <v>0.071044921875</v>
      </c>
      <c r="C97">
        <v>-0.1103515625</v>
      </c>
      <c r="D97">
        <v>1.03857421875</v>
      </c>
      <c r="E97">
        <v>-1.24359130859375</v>
      </c>
      <c r="F97">
        <v>-0.61798095703125</v>
      </c>
      <c r="G97">
        <v>1.605987548828125</v>
      </c>
    </row>
    <row r="98" ht="14.25" customHeight="1">
      <c r="A98" t="str">
        <f>97*(1/37)</f>
        <v>2.621621622</v>
      </c>
      <c r="B98">
        <v>0.067138671875</v>
      </c>
      <c r="C98">
        <v>-0.112548828125</v>
      </c>
      <c r="D98">
        <v>1.0361328125</v>
      </c>
      <c r="E98">
        <v>-3.208160400390625</v>
      </c>
      <c r="F98">
        <v>-1.384735107421875</v>
      </c>
      <c r="G98">
        <v>-0.171661376953125</v>
      </c>
    </row>
    <row r="99" ht="14.25" customHeight="1">
      <c r="A99" t="str">
        <f>98*(1/37)</f>
        <v>2.648648649</v>
      </c>
      <c r="B99">
        <v>0.0634765625</v>
      </c>
      <c r="C99">
        <v>-0.10888671875</v>
      </c>
      <c r="D99">
        <v>1.0478515625</v>
      </c>
      <c r="E99">
        <v>-0.0762939453125</v>
      </c>
      <c r="F99">
        <v>-2.155303955078125</v>
      </c>
      <c r="G99">
        <v>0.457763671875</v>
      </c>
    </row>
    <row r="100" ht="14.25" customHeight="1">
      <c r="A100" t="str">
        <f>99*(1/37)</f>
        <v>2.675675676</v>
      </c>
      <c r="B100">
        <v>0.0654296875</v>
      </c>
      <c r="C100">
        <v>-0.108642578125</v>
      </c>
      <c r="D100">
        <v>1.03515625</v>
      </c>
      <c r="E100">
        <v>-0.858306884765625</v>
      </c>
      <c r="F100">
        <v>-1.003265380859375</v>
      </c>
      <c r="G100">
        <v>1.605987548828125</v>
      </c>
    </row>
    <row r="101" ht="14.25" customHeight="1">
      <c r="A101" t="str">
        <f>100*(1/37)</f>
        <v>2.702702703</v>
      </c>
      <c r="B101">
        <v>0.06787109375</v>
      </c>
      <c r="C101">
        <v>-0.11474609375</v>
      </c>
      <c r="D101">
        <v>1.03466796875</v>
      </c>
      <c r="E101">
        <v>3.841400146484375</v>
      </c>
      <c r="F101">
        <v>-4.459381103515625</v>
      </c>
      <c r="G101">
        <v>0.03814697265625</v>
      </c>
    </row>
    <row r="102" ht="14.25" customHeight="1">
      <c r="A102" t="str">
        <f>101*(1/37)</f>
        <v>2.72972973</v>
      </c>
      <c r="B102">
        <v>0.070068359375</v>
      </c>
      <c r="C102">
        <v>-0.112548828125</v>
      </c>
      <c r="D102">
        <v>1.0361328125</v>
      </c>
      <c r="E102">
        <v>1.491546630859375</v>
      </c>
      <c r="F102">
        <v>-1.384735107421875</v>
      </c>
      <c r="G102">
        <v>0.0762939453125</v>
      </c>
    </row>
    <row r="103" ht="14.25" customHeight="1">
      <c r="A103" t="str">
        <f>102*(1/37)</f>
        <v>2.756756757</v>
      </c>
      <c r="B103">
        <v>0.072998046875</v>
      </c>
      <c r="C103">
        <v>-0.111572265625</v>
      </c>
      <c r="D103">
        <v>1.03173828125</v>
      </c>
      <c r="E103">
        <v>-2.81524658203125</v>
      </c>
      <c r="F103">
        <v>-1.384735107421875</v>
      </c>
      <c r="G103">
        <v>0.8392333984375</v>
      </c>
    </row>
    <row r="104" ht="14.25" customHeight="1">
      <c r="A104" t="str">
        <f>103*(1/37)</f>
        <v>2.783783784</v>
      </c>
      <c r="B104">
        <v>0.063720703125</v>
      </c>
      <c r="C104">
        <v>-0.108642578125</v>
      </c>
      <c r="D104">
        <v>1.0380859375</v>
      </c>
      <c r="E104">
        <v>-1.44195556640625</v>
      </c>
      <c r="F104">
        <v>0.5340576171875</v>
      </c>
      <c r="G104">
        <v>0.457763671875</v>
      </c>
    </row>
    <row r="105" ht="14.25" customHeight="1">
      <c r="A105" t="str">
        <f>104*(1/37)</f>
        <v>2.810810811</v>
      </c>
      <c r="B105">
        <v>0.070556640625</v>
      </c>
      <c r="C105">
        <v>-0.110595703125</v>
      </c>
      <c r="D105">
        <v>1.03857421875</v>
      </c>
      <c r="E105">
        <v>-0.46539306640625</v>
      </c>
      <c r="F105">
        <v>0.5340576171875</v>
      </c>
      <c r="G105">
        <v>2.758026123046875</v>
      </c>
    </row>
    <row r="106" ht="14.25" customHeight="1">
      <c r="A106" t="str">
        <f>105*(1/37)</f>
        <v>2.837837838</v>
      </c>
      <c r="B106">
        <v>0.0703125</v>
      </c>
      <c r="C106">
        <v>-0.10888671875</v>
      </c>
      <c r="D106">
        <v>1.041015625</v>
      </c>
      <c r="E106">
        <v>3.841400146484375</v>
      </c>
      <c r="F106">
        <v>-2.536773681640625</v>
      </c>
      <c r="G106">
        <v>1.224517822265625</v>
      </c>
    </row>
    <row r="107" ht="14.25" customHeight="1">
      <c r="A107" t="str">
        <f>106*(1/37)</f>
        <v>2.864864865</v>
      </c>
      <c r="B107">
        <v>0.07470703125</v>
      </c>
      <c r="C107">
        <v>-0.107666015625</v>
      </c>
      <c r="D107">
        <v>1.03662109375</v>
      </c>
      <c r="E107">
        <v>2.666473388671875</v>
      </c>
      <c r="F107">
        <v>-2.155303955078125</v>
      </c>
      <c r="G107">
        <v>1.224517822265625</v>
      </c>
    </row>
    <row r="108" ht="14.25" customHeight="1">
      <c r="A108" t="str">
        <f>107*(1/37)</f>
        <v>2.891891892</v>
      </c>
      <c r="B108">
        <v>0.07470703125</v>
      </c>
      <c r="C108">
        <v>-0.107666015625</v>
      </c>
      <c r="D108">
        <v>1.03662109375</v>
      </c>
      <c r="E108">
        <v>2.666473388671875</v>
      </c>
      <c r="F108">
        <v>-2.155303955078125</v>
      </c>
      <c r="G108">
        <v>1.224517822265625</v>
      </c>
    </row>
    <row r="109" ht="14.25" customHeight="1">
      <c r="A109" t="str">
        <f>108*(1/37)</f>
        <v>2.918918919</v>
      </c>
      <c r="B109">
        <v>0.069091796875</v>
      </c>
      <c r="C109">
        <v>-0.106689453125</v>
      </c>
      <c r="D109">
        <v>1.03466796875</v>
      </c>
      <c r="E109">
        <v>3.841400146484375</v>
      </c>
      <c r="F109">
        <v>-2.536773681640625</v>
      </c>
      <c r="G109">
        <v>-1.842498779296875</v>
      </c>
    </row>
    <row r="110" ht="14.25" customHeight="1">
      <c r="A110" t="str">
        <f>109*(1/37)</f>
        <v>2.945945946</v>
      </c>
      <c r="B110">
        <v>0.065185546875</v>
      </c>
      <c r="C110">
        <v>-0.111572265625</v>
      </c>
      <c r="D110">
        <v>1.042236328125</v>
      </c>
      <c r="E110">
        <v>1.491546630859375</v>
      </c>
      <c r="F110">
        <v>0.217437744140625</v>
      </c>
      <c r="G110">
        <v>3.90625</v>
      </c>
    </row>
    <row r="111" ht="14.25" customHeight="1">
      <c r="A111" t="str">
        <f>110*(1/37)</f>
        <v>2.972972973</v>
      </c>
      <c r="B111">
        <v>0.060302734375</v>
      </c>
      <c r="C111">
        <v>-0.117919921875</v>
      </c>
      <c r="D111">
        <v>1.04052734375</v>
      </c>
      <c r="E111">
        <v>-3.60107421875</v>
      </c>
      <c r="F111">
        <v>-2.185821533203125</v>
      </c>
      <c r="G111">
        <v>-0.690460205078125</v>
      </c>
    </row>
    <row r="112" ht="14.25" customHeight="1">
      <c r="A112" t="str">
        <f>111*(1/37)</f>
        <v>3</v>
      </c>
      <c r="B112">
        <v>0.0693359375</v>
      </c>
      <c r="C112">
        <v>-0.111083984375</v>
      </c>
      <c r="D112">
        <v>1.04150390625</v>
      </c>
      <c r="E112">
        <v>-0.46539306640625</v>
      </c>
      <c r="F112">
        <v>-0.232696533203125</v>
      </c>
      <c r="G112">
        <v>3.520965576171875</v>
      </c>
    </row>
    <row r="113" ht="14.25" customHeight="1">
      <c r="A113" t="str">
        <f>112*(1/37)</f>
        <v>3.027027027</v>
      </c>
      <c r="B113">
        <v>0.068115234375</v>
      </c>
      <c r="C113">
        <v>-0.106201171875</v>
      </c>
      <c r="D113">
        <v>1.03857421875</v>
      </c>
      <c r="E113">
        <v>3.047943115234375</v>
      </c>
      <c r="F113">
        <v>-0.61798095703125</v>
      </c>
      <c r="G113">
        <v>0.457763671875</v>
      </c>
    </row>
    <row r="114" ht="14.25" customHeight="1">
      <c r="A114" t="str">
        <f>113*(1/37)</f>
        <v>3.054054054</v>
      </c>
      <c r="B114">
        <v>0.066650390625</v>
      </c>
      <c r="C114">
        <v>-0.112060546875</v>
      </c>
      <c r="D114">
        <v>1.040283203125</v>
      </c>
      <c r="E114">
        <v>-1.64031982421875</v>
      </c>
      <c r="F114">
        <v>0.5340576171875</v>
      </c>
      <c r="G114">
        <v>1.99127197265625</v>
      </c>
    </row>
    <row r="115" ht="14.25" customHeight="1">
      <c r="A115" t="str">
        <f>114*(1/37)</f>
        <v>3.081081081</v>
      </c>
      <c r="B115">
        <v>0.062255859375</v>
      </c>
      <c r="C115">
        <v>-0.105712890625</v>
      </c>
      <c r="D115">
        <v>1.036376953125</v>
      </c>
      <c r="E115">
        <v>1.102447509765625</v>
      </c>
      <c r="F115">
        <v>0.148773193359375</v>
      </c>
      <c r="G115">
        <v>0.8392333984375</v>
      </c>
    </row>
    <row r="116" ht="14.25" customHeight="1">
      <c r="A116" t="str">
        <f>115*(1/37)</f>
        <v>3.108108108</v>
      </c>
      <c r="B116">
        <v>0.06689453125</v>
      </c>
      <c r="C116">
        <v>-0.106201171875</v>
      </c>
      <c r="D116">
        <v>1.03955078125</v>
      </c>
      <c r="E116">
        <v>3.05938720703125</v>
      </c>
      <c r="F116">
        <v>-1.003265380859375</v>
      </c>
      <c r="G116">
        <v>0.28228759765625</v>
      </c>
    </row>
    <row r="117" ht="14.25" customHeight="1">
      <c r="A117" t="str">
        <f>116*(1/37)</f>
        <v>3.135135135</v>
      </c>
      <c r="B117">
        <v>0.0654296875</v>
      </c>
      <c r="C117">
        <v>-0.11376953125</v>
      </c>
      <c r="D117">
        <v>1.039306640625</v>
      </c>
      <c r="E117">
        <v>1.102447509765625</v>
      </c>
      <c r="F117">
        <v>-0.23651123046875</v>
      </c>
      <c r="G117">
        <v>-1.07574462890625</v>
      </c>
    </row>
    <row r="118" ht="14.25" customHeight="1">
      <c r="A118" t="str">
        <f>117*(1/37)</f>
        <v>3.162162162</v>
      </c>
      <c r="B118">
        <v>0.07421875</v>
      </c>
      <c r="C118">
        <v>-0.110107421875</v>
      </c>
      <c r="D118">
        <v>1.0361328125</v>
      </c>
      <c r="E118">
        <v>-1.44195556640625</v>
      </c>
      <c r="F118">
        <v>-1.77001953125</v>
      </c>
      <c r="G118">
        <v>4.673004150390625</v>
      </c>
    </row>
    <row r="119" ht="14.25" customHeight="1">
      <c r="A119" t="str">
        <f>118*(1/37)</f>
        <v>3.189189189</v>
      </c>
      <c r="B119">
        <v>0.06396484375</v>
      </c>
      <c r="C119">
        <v>-0.1123046875</v>
      </c>
      <c r="D119">
        <v>1.033935546875</v>
      </c>
      <c r="E119">
        <v>-0.858306884765625</v>
      </c>
      <c r="F119">
        <v>-1.003265380859375</v>
      </c>
      <c r="G119">
        <v>0.8392333984375</v>
      </c>
    </row>
    <row r="120" ht="14.25" customHeight="1">
      <c r="A120" t="str">
        <f>119*(1/37)</f>
        <v>3.216216216</v>
      </c>
      <c r="B120">
        <v>0.07275390625</v>
      </c>
      <c r="C120">
        <v>-0.1044921875</v>
      </c>
      <c r="D120">
        <v>1.038818359375</v>
      </c>
      <c r="E120">
        <v>-0.072479248046875</v>
      </c>
      <c r="F120">
        <v>1.300811767578125</v>
      </c>
      <c r="G120">
        <v>-3.757476806640625</v>
      </c>
    </row>
    <row r="121" ht="14.25" customHeight="1">
      <c r="A121" t="str">
        <f>120*(1/37)</f>
        <v>3.243243243</v>
      </c>
      <c r="B121">
        <v>0.069091796875</v>
      </c>
      <c r="C121">
        <v>-0.10546875</v>
      </c>
      <c r="D121">
        <v>1.033203125</v>
      </c>
      <c r="E121">
        <v>1.491546630859375</v>
      </c>
      <c r="F121">
        <v>0.152587890625</v>
      </c>
      <c r="G121">
        <v>1.224517822265625</v>
      </c>
    </row>
    <row r="122" ht="14.25" customHeight="1">
      <c r="A122" t="str">
        <f>121*(1/37)</f>
        <v>3.27027027</v>
      </c>
      <c r="B122">
        <v>0.065185546875</v>
      </c>
      <c r="C122">
        <v>-0.1064453125</v>
      </c>
      <c r="D122">
        <v>1.039794921875</v>
      </c>
      <c r="E122">
        <v>1.491546630859375</v>
      </c>
      <c r="F122">
        <v>-0.232696533203125</v>
      </c>
      <c r="G122">
        <v>5.76019287109375</v>
      </c>
    </row>
    <row r="123" ht="14.25" customHeight="1">
      <c r="A123" t="str">
        <f>122*(1/37)</f>
        <v>3.297297297</v>
      </c>
      <c r="B123">
        <v>0.065185546875</v>
      </c>
      <c r="C123">
        <v>-0.1064453125</v>
      </c>
      <c r="D123">
        <v>1.039794921875</v>
      </c>
      <c r="E123">
        <v>1.491546630859375</v>
      </c>
      <c r="F123">
        <v>-0.232696533203125</v>
      </c>
      <c r="G123">
        <v>5.76019287109375</v>
      </c>
    </row>
    <row r="124" ht="14.25" customHeight="1">
      <c r="A124" t="str">
        <f>123*(1/37)</f>
        <v>3.324324324</v>
      </c>
      <c r="B124">
        <v>0.064208984375</v>
      </c>
      <c r="C124">
        <v>-0.10693359375</v>
      </c>
      <c r="D124">
        <v>1.038330078125</v>
      </c>
      <c r="E124">
        <v>-0.26702880859375</v>
      </c>
      <c r="F124">
        <v>-2.536773681640625</v>
      </c>
      <c r="G124">
        <v>-0.308990478515625</v>
      </c>
    </row>
    <row r="125" ht="14.25" customHeight="1">
      <c r="A125" t="str">
        <f>124*(1/37)</f>
        <v>3.351351351</v>
      </c>
      <c r="B125">
        <v>0.06640625</v>
      </c>
      <c r="C125">
        <v>-0.1162109375</v>
      </c>
      <c r="D125">
        <v>1.0400390625</v>
      </c>
      <c r="E125">
        <v>-1.64031982421875</v>
      </c>
      <c r="F125">
        <v>-1.384735107421875</v>
      </c>
      <c r="G125">
        <v>1.01470947265625</v>
      </c>
    </row>
    <row r="126" ht="14.25" customHeight="1">
      <c r="A126" t="str">
        <f>125*(1/37)</f>
        <v>3.378378378</v>
      </c>
      <c r="B126">
        <v>0.067138671875</v>
      </c>
      <c r="C126">
        <v>-0.111083984375</v>
      </c>
      <c r="D126">
        <v>1.038330078125</v>
      </c>
      <c r="E126">
        <v>0.70953369140625</v>
      </c>
      <c r="F126">
        <v>-2.536773681640625</v>
      </c>
      <c r="G126">
        <v>1.605987548828125</v>
      </c>
    </row>
    <row r="127" ht="14.25" customHeight="1">
      <c r="A127" t="str">
        <f>126*(1/37)</f>
        <v>3.405405405</v>
      </c>
      <c r="B127">
        <v>0.065673828125</v>
      </c>
      <c r="C127">
        <v>-0.1142578125</v>
      </c>
      <c r="D127">
        <v>1.03662109375</v>
      </c>
      <c r="E127">
        <v>0.70953369140625</v>
      </c>
      <c r="F127">
        <v>-0.232696533203125</v>
      </c>
      <c r="G127">
        <v>0.8392333984375</v>
      </c>
    </row>
    <row r="128" ht="14.25" customHeight="1">
      <c r="A128" t="str">
        <f>127*(1/37)</f>
        <v>3.432432432</v>
      </c>
      <c r="B128">
        <v>0.069091796875</v>
      </c>
      <c r="C128">
        <v>-0.112548828125</v>
      </c>
      <c r="D128">
        <v>1.04248046875</v>
      </c>
      <c r="E128">
        <v>2.666473388671875</v>
      </c>
      <c r="F128">
        <v>-2.155303955078125</v>
      </c>
      <c r="G128">
        <v>2.37274169921875</v>
      </c>
    </row>
    <row r="129" ht="14.25" customHeight="1">
      <c r="A129" t="str">
        <f>128*(1/37)</f>
        <v>3.459459459</v>
      </c>
      <c r="B129">
        <v>0.069091796875</v>
      </c>
      <c r="C129">
        <v>-0.112548828125</v>
      </c>
      <c r="D129">
        <v>1.04248046875</v>
      </c>
      <c r="E129">
        <v>2.666473388671875</v>
      </c>
      <c r="F129">
        <v>-2.155303955078125</v>
      </c>
      <c r="G129">
        <v>2.37274169921875</v>
      </c>
    </row>
    <row r="130" ht="14.25" customHeight="1">
      <c r="A130" t="str">
        <f>129*(1/37)</f>
        <v>3.486486486</v>
      </c>
      <c r="B130">
        <v>0.006591796875</v>
      </c>
      <c r="C130">
        <v>-0.11328125</v>
      </c>
      <c r="D130">
        <v>1.035400390625</v>
      </c>
      <c r="E130">
        <v>-0.0762939453125</v>
      </c>
      <c r="F130">
        <v>0.152587890625</v>
      </c>
      <c r="G130">
        <v>2.410888671875</v>
      </c>
    </row>
    <row r="131" ht="14.25" customHeight="1">
      <c r="A131" t="str">
        <f>130*(1/37)</f>
        <v>3.513513514</v>
      </c>
      <c r="B131">
        <v>0.070068359375</v>
      </c>
      <c r="C131">
        <v>-0.112548828125</v>
      </c>
      <c r="D131">
        <v>1.037353515625</v>
      </c>
      <c r="E131">
        <v>-1.64031982421875</v>
      </c>
      <c r="F131">
        <v>-3.307342529296875</v>
      </c>
      <c r="G131">
        <v>1.605987548828125</v>
      </c>
    </row>
    <row r="132" ht="14.25" customHeight="1">
      <c r="A132" t="str">
        <f>131*(1/37)</f>
        <v>3.540540541</v>
      </c>
      <c r="B132">
        <v>0.07177734375</v>
      </c>
      <c r="C132">
        <v>-0.108642578125</v>
      </c>
      <c r="D132">
        <v>1.040283203125</v>
      </c>
      <c r="E132">
        <v>-0.858306884765625</v>
      </c>
      <c r="F132">
        <v>-2.536773681640625</v>
      </c>
      <c r="G132">
        <v>0.0762939453125</v>
      </c>
    </row>
    <row r="133" ht="14.25" customHeight="1">
      <c r="A133" t="str">
        <f>132*(1/37)</f>
        <v>3.567567568</v>
      </c>
      <c r="B133">
        <v>0.068359375</v>
      </c>
      <c r="C133">
        <v>-0.10546875</v>
      </c>
      <c r="D133">
        <v>1.03369140625</v>
      </c>
      <c r="E133">
        <v>0.896453857421875</v>
      </c>
      <c r="F133">
        <v>-3.307342529296875</v>
      </c>
      <c r="G133">
        <v>0.8392333984375</v>
      </c>
    </row>
    <row r="134" ht="14.25" customHeight="1">
      <c r="A134" t="str">
        <f>133*(1/37)</f>
        <v>3.594594595</v>
      </c>
      <c r="B134">
        <v>0.07177734375</v>
      </c>
      <c r="C134">
        <v>-0.10986328125</v>
      </c>
      <c r="D134">
        <v>1.046142578125</v>
      </c>
      <c r="E134">
        <v>-0.0762939453125</v>
      </c>
      <c r="F134">
        <v>-3.688812255859375</v>
      </c>
      <c r="G134">
        <v>3.90625</v>
      </c>
    </row>
    <row r="135" ht="14.25" customHeight="1">
      <c r="A135" t="str">
        <f>134*(1/37)</f>
        <v>3.621621622</v>
      </c>
      <c r="B135">
        <v>0.072021484375</v>
      </c>
      <c r="C135">
        <v>-0.110107421875</v>
      </c>
      <c r="D135">
        <v>1.033935546875</v>
      </c>
      <c r="E135">
        <v>1.28936767578125</v>
      </c>
      <c r="F135">
        <v>-2.155303955078125</v>
      </c>
      <c r="G135">
        <v>0.0762939453125</v>
      </c>
    </row>
    <row r="136" ht="14.25" customHeight="1">
      <c r="A136" t="str">
        <f>135*(1/37)</f>
        <v>3.648648649</v>
      </c>
      <c r="B136">
        <v>0.072021484375</v>
      </c>
      <c r="C136">
        <v>-0.110107421875</v>
      </c>
      <c r="D136">
        <v>1.033935546875</v>
      </c>
      <c r="E136">
        <v>1.28936767578125</v>
      </c>
      <c r="F136">
        <v>-2.155303955078125</v>
      </c>
      <c r="G136">
        <v>0.0762939453125</v>
      </c>
    </row>
    <row r="137" ht="14.25" customHeight="1">
      <c r="A137" t="str">
        <f>136*(1/37)</f>
        <v>3.675675676</v>
      </c>
      <c r="B137">
        <v>0.067626953125</v>
      </c>
      <c r="C137">
        <v>-0.1044921875</v>
      </c>
      <c r="D137">
        <v>1.039306640625</v>
      </c>
      <c r="E137">
        <v>-2.81524658203125</v>
      </c>
      <c r="F137">
        <v>-1.003265380859375</v>
      </c>
      <c r="G137">
        <v>-1.07574462890625</v>
      </c>
    </row>
    <row r="138" ht="14.25" customHeight="1">
      <c r="A138" t="str">
        <f>137*(1/37)</f>
        <v>3.702702703</v>
      </c>
      <c r="B138">
        <v>0.068603515625</v>
      </c>
      <c r="C138">
        <v>-0.11328125</v>
      </c>
      <c r="D138">
        <v>1.043701171875</v>
      </c>
      <c r="E138">
        <v>1.491546630859375</v>
      </c>
      <c r="F138">
        <v>-1.003265380859375</v>
      </c>
      <c r="G138">
        <v>0.0762939453125</v>
      </c>
    </row>
    <row r="139" ht="14.25" customHeight="1">
      <c r="A139" t="str">
        <f>138*(1/37)</f>
        <v>3.72972973</v>
      </c>
      <c r="B139">
        <v>0.07080078125</v>
      </c>
      <c r="C139">
        <v>-0.1044921875</v>
      </c>
      <c r="D139">
        <v>1.03955078125</v>
      </c>
      <c r="E139">
        <v>2.277374267578125</v>
      </c>
      <c r="F139">
        <v>-2.92205810546875</v>
      </c>
      <c r="G139">
        <v>3.84521484375</v>
      </c>
    </row>
    <row r="140" ht="14.25" customHeight="1">
      <c r="A140" t="str">
        <f>139*(1/37)</f>
        <v>3.756756757</v>
      </c>
      <c r="B140">
        <v>0.0673828125</v>
      </c>
      <c r="C140">
        <v>-0.1064453125</v>
      </c>
      <c r="D140">
        <v>1.043212890625</v>
      </c>
      <c r="E140">
        <v>0.316619873046875</v>
      </c>
      <c r="F140">
        <v>0.5340576171875</v>
      </c>
      <c r="G140">
        <v>1.605987548828125</v>
      </c>
    </row>
    <row r="141" ht="14.25" customHeight="1">
      <c r="A141" t="str">
        <f>140*(1/37)</f>
        <v>3.783783784</v>
      </c>
      <c r="B141">
        <v>0.069091796875</v>
      </c>
      <c r="C141">
        <v>-0.110595703125</v>
      </c>
      <c r="D141">
        <v>1.03662109375</v>
      </c>
      <c r="E141">
        <v>-0.858306884765625</v>
      </c>
      <c r="F141">
        <v>-2.155303955078125</v>
      </c>
      <c r="G141">
        <v>0.072479248046875</v>
      </c>
    </row>
    <row r="142" ht="14.25" customHeight="1">
      <c r="A142" t="str">
        <f>141*(1/37)</f>
        <v>3.810810811</v>
      </c>
      <c r="B142">
        <v>0.06494140625</v>
      </c>
      <c r="C142">
        <v>-0.113525390625</v>
      </c>
      <c r="D142">
        <v>1.034423828125</v>
      </c>
      <c r="E142">
        <v>-3.204345703125</v>
      </c>
      <c r="F142">
        <v>-1.003265380859375</v>
      </c>
      <c r="G142">
        <v>1.224517822265625</v>
      </c>
    </row>
    <row r="143" ht="14.25" customHeight="1">
      <c r="A143" t="str">
        <f>142*(1/37)</f>
        <v>3.837837838</v>
      </c>
      <c r="B143">
        <v>0.06494140625</v>
      </c>
      <c r="C143">
        <v>-0.113525390625</v>
      </c>
      <c r="D143">
        <v>1.034423828125</v>
      </c>
      <c r="E143">
        <v>-3.204345703125</v>
      </c>
      <c r="F143">
        <v>-1.003265380859375</v>
      </c>
      <c r="G143">
        <v>1.224517822265625</v>
      </c>
    </row>
    <row r="144" ht="14.25" customHeight="1">
      <c r="A144" t="str">
        <f>143*(1/37)</f>
        <v>3.864864865</v>
      </c>
      <c r="B144">
        <v>0.06640625</v>
      </c>
      <c r="C144">
        <v>-0.114013671875</v>
      </c>
      <c r="D144">
        <v>1.038818359375</v>
      </c>
      <c r="E144">
        <v>-0.2593994140625</v>
      </c>
      <c r="F144">
        <v>0.5340576171875</v>
      </c>
      <c r="G144">
        <v>-0.308990478515625</v>
      </c>
    </row>
    <row r="145" ht="14.25" customHeight="1">
      <c r="A145" t="str">
        <f>144*(1/37)</f>
        <v>3.891891892</v>
      </c>
      <c r="B145">
        <v>0.065185546875</v>
      </c>
      <c r="C145">
        <v>-0.112060546875</v>
      </c>
      <c r="D145">
        <v>1.0390625</v>
      </c>
      <c r="E145">
        <v>1.88446044921875</v>
      </c>
      <c r="F145">
        <v>-2.155303955078125</v>
      </c>
      <c r="G145">
        <v>-1.45721435546875</v>
      </c>
    </row>
    <row r="146" ht="14.25" customHeight="1">
      <c r="A146" t="str">
        <f>145*(1/37)</f>
        <v>3.918918919</v>
      </c>
      <c r="B146">
        <v>0.06201171875</v>
      </c>
      <c r="C146">
        <v>-0.108154296875</v>
      </c>
      <c r="D146">
        <v>1.031005859375</v>
      </c>
      <c r="E146">
        <v>-2.422332763671875</v>
      </c>
      <c r="F146">
        <v>3.604888916015625</v>
      </c>
      <c r="G146">
        <v>-1.842498779296875</v>
      </c>
    </row>
    <row r="147" ht="14.25" customHeight="1">
      <c r="A147" t="str">
        <f>146*(1/37)</f>
        <v>3.945945946</v>
      </c>
      <c r="B147">
        <v>0.067626953125</v>
      </c>
      <c r="C147">
        <v>-0.11279296875</v>
      </c>
      <c r="D147">
        <v>1.03515625</v>
      </c>
      <c r="E147">
        <v>0.316619873046875</v>
      </c>
      <c r="F147">
        <v>-0.61798095703125</v>
      </c>
      <c r="G147">
        <v>0.8392333984375</v>
      </c>
    </row>
    <row r="148" ht="14.25" customHeight="1">
      <c r="A148" t="str">
        <f>147*(1/37)</f>
        <v>3.972972973</v>
      </c>
      <c r="B148">
        <v>0.07177734375</v>
      </c>
      <c r="C148">
        <v>-0.109619140625</v>
      </c>
      <c r="D148">
        <v>1.043212890625</v>
      </c>
      <c r="E148">
        <v>1.88446044921875</v>
      </c>
      <c r="F148">
        <v>0.148773193359375</v>
      </c>
      <c r="G148">
        <v>0.8392333984375</v>
      </c>
    </row>
    <row r="149" ht="14.25" customHeight="1">
      <c r="A149" t="str">
        <f>148*(1/37)</f>
        <v>4</v>
      </c>
      <c r="B149">
        <v>0.07177734375</v>
      </c>
      <c r="C149">
        <v>-0.109619140625</v>
      </c>
      <c r="D149">
        <v>1.043212890625</v>
      </c>
      <c r="E149">
        <v>1.88446044921875</v>
      </c>
      <c r="F149">
        <v>0.148773193359375</v>
      </c>
      <c r="G149">
        <v>0.8392333984375</v>
      </c>
    </row>
    <row r="150" ht="14.25" customHeight="1">
      <c r="A150" t="str">
        <f>149*(1/37)</f>
        <v>4.027027027</v>
      </c>
      <c r="B150">
        <v>0.068115234375</v>
      </c>
      <c r="C150">
        <v>-0.107666015625</v>
      </c>
      <c r="D150">
        <v>1.038330078125</v>
      </c>
      <c r="E150">
        <v>-3.971099853515625</v>
      </c>
      <c r="F150">
        <v>1.68609619140625</v>
      </c>
      <c r="G150">
        <v>0.8392333984375</v>
      </c>
    </row>
    <row r="151" ht="14.25" customHeight="1">
      <c r="A151" t="str">
        <f>150*(1/37)</f>
        <v>4.054054054</v>
      </c>
      <c r="B151">
        <v>0.0703125</v>
      </c>
      <c r="C151">
        <v>-0.106689453125</v>
      </c>
      <c r="D151">
        <v>1.03515625</v>
      </c>
      <c r="E151">
        <v>1.491546630859375</v>
      </c>
      <c r="F151">
        <v>-1.384735107421875</v>
      </c>
      <c r="G151">
        <v>-1.07574462890625</v>
      </c>
    </row>
    <row r="152" ht="14.25" customHeight="1">
      <c r="A152" t="str">
        <f>151*(1/37)</f>
        <v>4.081081081</v>
      </c>
      <c r="B152">
        <v>0.069091796875</v>
      </c>
      <c r="C152">
        <v>-0.108642578125</v>
      </c>
      <c r="D152">
        <v>1.035888671875</v>
      </c>
      <c r="E152">
        <v>0.70953369140625</v>
      </c>
      <c r="F152">
        <v>-1.384735107421875</v>
      </c>
      <c r="G152">
        <v>0.457763671875</v>
      </c>
    </row>
    <row r="153" ht="14.25" customHeight="1">
      <c r="A153" t="str">
        <f>152*(1/37)</f>
        <v>4.108108108</v>
      </c>
      <c r="B153">
        <v>0.06591796875</v>
      </c>
      <c r="C153">
        <v>-0.1142578125</v>
      </c>
      <c r="D153">
        <v>1.03515625</v>
      </c>
      <c r="E153">
        <v>-0.858306884765625</v>
      </c>
      <c r="F153">
        <v>-2.92205810546875</v>
      </c>
      <c r="G153">
        <v>1.186370849609375</v>
      </c>
    </row>
    <row r="154" ht="14.25" customHeight="1">
      <c r="A154" t="str">
        <f>153*(1/37)</f>
        <v>4.135135135</v>
      </c>
      <c r="B154">
        <v>0.072265625</v>
      </c>
      <c r="C154">
        <v>-0.106201171875</v>
      </c>
      <c r="D154">
        <v>1.0390625</v>
      </c>
      <c r="E154">
        <v>1.88446044921875</v>
      </c>
      <c r="F154">
        <v>-3.688812255859375</v>
      </c>
      <c r="G154">
        <v>3.520965576171875</v>
      </c>
    </row>
    <row r="155" ht="14.25" customHeight="1">
      <c r="A155" t="str">
        <f>154*(1/37)</f>
        <v>4.162162162</v>
      </c>
      <c r="B155">
        <v>0.062255859375</v>
      </c>
      <c r="C155">
        <v>-0.11181640625</v>
      </c>
      <c r="D155">
        <v>1.03857421875</v>
      </c>
      <c r="E155">
        <v>-0.0762939453125</v>
      </c>
      <c r="F155">
        <v>0.919342041015625</v>
      </c>
      <c r="G155">
        <v>1.605987548828125</v>
      </c>
    </row>
    <row r="156" ht="14.25" customHeight="1">
      <c r="A156" t="str">
        <f>155*(1/37)</f>
        <v>4.189189189</v>
      </c>
      <c r="B156">
        <v>0.062255859375</v>
      </c>
      <c r="C156">
        <v>-0.11181640625</v>
      </c>
      <c r="D156">
        <v>1.03857421875</v>
      </c>
      <c r="E156">
        <v>-0.0762939453125</v>
      </c>
      <c r="F156">
        <v>0.919342041015625</v>
      </c>
      <c r="G156">
        <v>1.605987548828125</v>
      </c>
    </row>
    <row r="157" ht="14.25" customHeight="1">
      <c r="A157" t="str">
        <f>156*(1/37)</f>
        <v>4.216216216</v>
      </c>
      <c r="B157">
        <v>0.065673828125</v>
      </c>
      <c r="C157">
        <v>-0.108154296875</v>
      </c>
      <c r="D157">
        <v>1.03857421875</v>
      </c>
      <c r="E157">
        <v>-2.81524658203125</v>
      </c>
      <c r="F157">
        <v>-1.003265380859375</v>
      </c>
      <c r="G157">
        <v>-3.90625</v>
      </c>
    </row>
    <row r="158" ht="14.25" customHeight="1">
      <c r="A158" t="str">
        <f>157*(1/37)</f>
        <v>4.243243243</v>
      </c>
      <c r="B158">
        <v>0.064208984375</v>
      </c>
      <c r="C158">
        <v>-0.10693359375</v>
      </c>
      <c r="D158">
        <v>1.04150390625</v>
      </c>
      <c r="E158">
        <v>1.873016357421875</v>
      </c>
      <c r="F158">
        <v>-1.77001953125</v>
      </c>
      <c r="G158">
        <v>3.139495849609375</v>
      </c>
    </row>
    <row r="159" ht="14.25" customHeight="1">
      <c r="A159" t="str">
        <f>158*(1/37)</f>
        <v>4.27027027</v>
      </c>
      <c r="B159">
        <v>0.062744140625</v>
      </c>
      <c r="C159">
        <v>-0.115966796875</v>
      </c>
      <c r="D159">
        <v>1.03955078125</v>
      </c>
      <c r="E159">
        <v>1.678466796875</v>
      </c>
      <c r="F159">
        <v>-2.155303955078125</v>
      </c>
      <c r="G159">
        <v>0.0762939453125</v>
      </c>
    </row>
    <row r="160" ht="14.25" customHeight="1">
      <c r="A160" t="str">
        <f>159*(1/37)</f>
        <v>4.297297297</v>
      </c>
      <c r="B160">
        <v>0.07275390625</v>
      </c>
      <c r="C160">
        <v>-0.106689453125</v>
      </c>
      <c r="D160">
        <v>1.035400390625</v>
      </c>
      <c r="E160">
        <v>0.701904296875</v>
      </c>
      <c r="F160">
        <v>-1.003265380859375</v>
      </c>
      <c r="G160">
        <v>-1.07574462890625</v>
      </c>
    </row>
    <row r="161" ht="14.25" customHeight="1">
      <c r="A161" t="str">
        <f>160*(1/37)</f>
        <v>4.324324324</v>
      </c>
      <c r="B161">
        <v>0.066162109375</v>
      </c>
      <c r="C161">
        <v>-0.108642578125</v>
      </c>
      <c r="D161">
        <v>1.032958984375</v>
      </c>
      <c r="E161">
        <v>-0.46539306640625</v>
      </c>
      <c r="F161">
        <v>0.5340576171875</v>
      </c>
      <c r="G161">
        <v>1.39617919921875</v>
      </c>
    </row>
    <row r="162" ht="14.25" customHeight="1">
      <c r="A162" t="str">
        <f>161*(1/37)</f>
        <v>4.351351351</v>
      </c>
      <c r="B162">
        <v>0.066162109375</v>
      </c>
      <c r="C162">
        <v>-0.108642578125</v>
      </c>
      <c r="D162">
        <v>1.032958984375</v>
      </c>
      <c r="E162">
        <v>-0.46539306640625</v>
      </c>
      <c r="F162">
        <v>0.5340576171875</v>
      </c>
      <c r="G162">
        <v>1.39617919921875</v>
      </c>
    </row>
    <row r="163" ht="14.25" customHeight="1">
      <c r="A163" t="str">
        <f>162*(1/37)</f>
        <v>4.378378378</v>
      </c>
      <c r="B163">
        <v>0.065673828125</v>
      </c>
      <c r="C163">
        <v>-0.109375</v>
      </c>
      <c r="D163">
        <v>1.0400390625</v>
      </c>
      <c r="E163">
        <v>-1.251220703125</v>
      </c>
      <c r="F163">
        <v>-3.688812255859375</v>
      </c>
      <c r="G163">
        <v>2.758026123046875</v>
      </c>
    </row>
    <row r="164" ht="14.25" customHeight="1">
      <c r="A164" t="str">
        <f>163*(1/37)</f>
        <v>4.405405405</v>
      </c>
      <c r="B164">
        <v>0.0634765625</v>
      </c>
      <c r="C164">
        <v>-0.1123046875</v>
      </c>
      <c r="D164">
        <v>1.0380859375</v>
      </c>
      <c r="E164">
        <v>-3.208160400390625</v>
      </c>
      <c r="F164">
        <v>-1.033782958984375</v>
      </c>
      <c r="G164">
        <v>1.224517822265625</v>
      </c>
    </row>
    <row r="165" ht="14.25" customHeight="1">
      <c r="A165" t="str">
        <f>164*(1/37)</f>
        <v>4.432432432</v>
      </c>
      <c r="B165">
        <v>0.06201171875</v>
      </c>
      <c r="C165">
        <v>-0.1123046875</v>
      </c>
      <c r="D165">
        <v>1.031494140625</v>
      </c>
      <c r="E165">
        <v>0.70953369140625</v>
      </c>
      <c r="F165">
        <v>-2.155303955078125</v>
      </c>
      <c r="G165">
        <v>0.457763671875</v>
      </c>
    </row>
    <row r="166" ht="14.25" customHeight="1">
      <c r="A166" t="str">
        <f>165*(1/37)</f>
        <v>4.459459459</v>
      </c>
      <c r="B166">
        <v>0.0673828125</v>
      </c>
      <c r="C166">
        <v>-0.101318359375</v>
      </c>
      <c r="D166">
        <v>1.03955078125</v>
      </c>
      <c r="E166">
        <v>-0.858306884765625</v>
      </c>
      <c r="F166">
        <v>1.30462646484375</v>
      </c>
      <c r="G166">
        <v>3.139495849609375</v>
      </c>
    </row>
    <row r="167" ht="14.25" customHeight="1">
      <c r="A167" t="str">
        <f>166*(1/37)</f>
        <v>4.486486486</v>
      </c>
      <c r="B167">
        <v>0.0703125</v>
      </c>
      <c r="C167">
        <v>-0.113037109375</v>
      </c>
      <c r="D167">
        <v>1.040771484375</v>
      </c>
      <c r="E167">
        <v>2.277374267578125</v>
      </c>
      <c r="F167">
        <v>-2.155303955078125</v>
      </c>
      <c r="G167">
        <v>2.758026123046875</v>
      </c>
    </row>
    <row r="168" ht="14.25" customHeight="1">
      <c r="A168" t="str">
        <f>167*(1/37)</f>
        <v>4.513513514</v>
      </c>
      <c r="B168">
        <v>0.071533203125</v>
      </c>
      <c r="C168">
        <v>-0.111328125</v>
      </c>
      <c r="D168">
        <v>1.03662109375</v>
      </c>
      <c r="E168">
        <v>3.841400146484375</v>
      </c>
      <c r="F168">
        <v>-1.384735107421875</v>
      </c>
      <c r="G168">
        <v>1.781463623046875</v>
      </c>
    </row>
    <row r="169" ht="14.25" customHeight="1">
      <c r="A169" t="str">
        <f>168*(1/37)</f>
        <v>4.540540541</v>
      </c>
      <c r="B169">
        <v>0.06884765625</v>
      </c>
      <c r="C169">
        <v>-0.104248046875</v>
      </c>
      <c r="D169">
        <v>1.0302734375</v>
      </c>
      <c r="E169">
        <v>1.88446044921875</v>
      </c>
      <c r="F169">
        <v>-1.384735107421875</v>
      </c>
      <c r="G169">
        <v>-1.45721435546875</v>
      </c>
    </row>
    <row r="170" ht="14.25" customHeight="1">
      <c r="A170" t="str">
        <f>169*(1/37)</f>
        <v>4.567567568</v>
      </c>
      <c r="B170">
        <v>0.06884765625</v>
      </c>
      <c r="C170">
        <v>-0.104248046875</v>
      </c>
      <c r="D170">
        <v>1.0302734375</v>
      </c>
      <c r="E170">
        <v>1.88446044921875</v>
      </c>
      <c r="F170">
        <v>-1.384735107421875</v>
      </c>
      <c r="G170">
        <v>-1.45721435546875</v>
      </c>
    </row>
    <row r="171" ht="14.25" customHeight="1">
      <c r="A171" t="str">
        <f>170*(1/37)</f>
        <v>4.594594595</v>
      </c>
      <c r="B171">
        <v>0.068603515625</v>
      </c>
      <c r="C171">
        <v>-0.1123046875</v>
      </c>
      <c r="D171">
        <v>1.03955078125</v>
      </c>
      <c r="E171">
        <v>-0.0762939453125</v>
      </c>
      <c r="F171">
        <v>-2.155303955078125</v>
      </c>
      <c r="G171">
        <v>1.224517822265625</v>
      </c>
    </row>
    <row r="172" ht="14.25" customHeight="1">
      <c r="A172" t="str">
        <f>171*(1/37)</f>
        <v>4.621621622</v>
      </c>
      <c r="B172">
        <v>0.070068359375</v>
      </c>
      <c r="C172">
        <v>-0.10791015625</v>
      </c>
      <c r="D172">
        <v>1.031494140625</v>
      </c>
      <c r="E172">
        <v>0.713348388671875</v>
      </c>
      <c r="F172">
        <v>-1.003265380859375</v>
      </c>
      <c r="G172">
        <v>1.224517822265625</v>
      </c>
    </row>
    <row r="173" ht="14.25" customHeight="1">
      <c r="A173" t="str">
        <f>172*(1/37)</f>
        <v>4.648648649</v>
      </c>
      <c r="B173">
        <v>0.073486328125</v>
      </c>
      <c r="C173">
        <v>-0.112548828125</v>
      </c>
      <c r="D173">
        <v>1.04150390625</v>
      </c>
      <c r="E173">
        <v>1.102447509765625</v>
      </c>
      <c r="F173">
        <v>-2.155303955078125</v>
      </c>
      <c r="G173">
        <v>3.177642822265625</v>
      </c>
    </row>
    <row r="174" ht="14.25" customHeight="1">
      <c r="A174" t="str">
        <f>173*(1/37)</f>
        <v>4.675675676</v>
      </c>
      <c r="B174">
        <v>0.066162109375</v>
      </c>
      <c r="C174">
        <v>-0.108154296875</v>
      </c>
      <c r="D174">
        <v>1.034423828125</v>
      </c>
      <c r="E174">
        <v>-0.46539306640625</v>
      </c>
      <c r="F174">
        <v>0.18310546875</v>
      </c>
      <c r="G174">
        <v>2.758026123046875</v>
      </c>
    </row>
    <row r="175" ht="14.25" customHeight="1">
      <c r="A175" t="str">
        <f>174*(1/37)</f>
        <v>4.702702703</v>
      </c>
      <c r="B175">
        <v>0.07275390625</v>
      </c>
      <c r="C175">
        <v>-0.1142578125</v>
      </c>
      <c r="D175">
        <v>1.026611328125</v>
      </c>
      <c r="E175">
        <v>-0.46539306640625</v>
      </c>
      <c r="F175">
        <v>0.152587890625</v>
      </c>
      <c r="G175">
        <v>1.605987548828125</v>
      </c>
    </row>
    <row r="176" ht="14.25" customHeight="1">
      <c r="A176" t="str">
        <f>175*(1/37)</f>
        <v>4.72972973</v>
      </c>
      <c r="B176">
        <v>0.06787109375</v>
      </c>
      <c r="C176">
        <v>-0.113037109375</v>
      </c>
      <c r="D176">
        <v>1.035888671875</v>
      </c>
      <c r="E176">
        <v>2.277374267578125</v>
      </c>
      <c r="F176">
        <v>-1.77001953125</v>
      </c>
      <c r="G176">
        <v>0.457763671875</v>
      </c>
    </row>
    <row r="177" ht="14.25" customHeight="1">
      <c r="A177" t="str">
        <f>176*(1/37)</f>
        <v>4.756756757</v>
      </c>
      <c r="B177">
        <v>0.06787109375</v>
      </c>
      <c r="C177">
        <v>-0.113037109375</v>
      </c>
      <c r="D177">
        <v>1.035888671875</v>
      </c>
      <c r="E177">
        <v>2.277374267578125</v>
      </c>
      <c r="F177">
        <v>-1.77001953125</v>
      </c>
      <c r="G177">
        <v>0.457763671875</v>
      </c>
    </row>
    <row r="178" ht="14.25" customHeight="1">
      <c r="A178" t="str">
        <f>177*(1/37)</f>
        <v>4.783783784</v>
      </c>
      <c r="B178">
        <v>0.075927734375</v>
      </c>
      <c r="C178">
        <v>-0.117919921875</v>
      </c>
      <c r="D178">
        <v>1.0439453125</v>
      </c>
      <c r="E178">
        <v>-0.858306884765625</v>
      </c>
      <c r="F178">
        <v>-1.003265380859375</v>
      </c>
      <c r="G178">
        <v>0.457763671875</v>
      </c>
    </row>
    <row r="179" ht="14.25" customHeight="1">
      <c r="A179" t="str">
        <f>178*(1/37)</f>
        <v>4.810810811</v>
      </c>
      <c r="B179">
        <v>0.06982421875</v>
      </c>
      <c r="C179">
        <v>-0.1083984375</v>
      </c>
      <c r="D179">
        <v>1.035888671875</v>
      </c>
      <c r="E179">
        <v>1.102447509765625</v>
      </c>
      <c r="F179">
        <v>-0.232696533203125</v>
      </c>
      <c r="G179">
        <v>0.0762939453125</v>
      </c>
    </row>
    <row r="180" ht="14.25" customHeight="1">
      <c r="A180" t="str">
        <f>179*(1/37)</f>
        <v>4.837837838</v>
      </c>
      <c r="B180">
        <v>0.06982421875</v>
      </c>
      <c r="C180">
        <v>-0.1083984375</v>
      </c>
      <c r="D180">
        <v>1.031982421875</v>
      </c>
      <c r="E180">
        <v>-0.0762939453125</v>
      </c>
      <c r="F180">
        <v>-0.61798095703125</v>
      </c>
      <c r="G180">
        <v>0.8392333984375</v>
      </c>
    </row>
    <row r="181" ht="14.25" customHeight="1">
      <c r="A181" t="str">
        <f>180*(1/37)</f>
        <v>4.864864865</v>
      </c>
      <c r="B181">
        <v>0.065673828125</v>
      </c>
      <c r="C181">
        <v>-0.1083984375</v>
      </c>
      <c r="D181">
        <v>1.037841796875</v>
      </c>
      <c r="E181">
        <v>-0.46539306640625</v>
      </c>
      <c r="F181">
        <v>0.5340576171875</v>
      </c>
      <c r="G181">
        <v>0.667572021484375</v>
      </c>
    </row>
    <row r="182" ht="14.25" customHeight="1">
      <c r="A182" t="str">
        <f>181*(1/37)</f>
        <v>4.891891892</v>
      </c>
      <c r="B182">
        <v>0.07275390625</v>
      </c>
      <c r="C182">
        <v>-0.11083984375</v>
      </c>
      <c r="D182">
        <v>1.04150390625</v>
      </c>
      <c r="E182">
        <v>0.316619873046875</v>
      </c>
      <c r="F182">
        <v>-2.74658203125</v>
      </c>
      <c r="G182">
        <v>1.605987548828125</v>
      </c>
    </row>
    <row r="183" ht="14.25" customHeight="1">
      <c r="A183" t="str">
        <f>182*(1/37)</f>
        <v>4.918918919</v>
      </c>
      <c r="B183">
        <v>0.06884765625</v>
      </c>
      <c r="C183">
        <v>-0.109375</v>
      </c>
      <c r="D183">
        <v>1.03857421875</v>
      </c>
      <c r="E183">
        <v>-0.0762939453125</v>
      </c>
      <c r="F183">
        <v>-1.384735107421875</v>
      </c>
      <c r="G183">
        <v>-2.6092529296875</v>
      </c>
    </row>
    <row r="184" ht="14.25" customHeight="1">
      <c r="A184" t="str">
        <f>183*(1/37)</f>
        <v>4.945945946</v>
      </c>
      <c r="B184">
        <v>0.06884765625</v>
      </c>
      <c r="C184">
        <v>-0.109375</v>
      </c>
      <c r="D184">
        <v>1.03857421875</v>
      </c>
      <c r="E184">
        <v>-0.0762939453125</v>
      </c>
      <c r="F184">
        <v>-1.384735107421875</v>
      </c>
      <c r="G184">
        <v>-2.6092529296875</v>
      </c>
    </row>
    <row r="185" ht="14.25" customHeight="1">
      <c r="A185" t="str">
        <f>184*(1/37)</f>
        <v>4.972972973</v>
      </c>
      <c r="B185">
        <v>0.069580078125</v>
      </c>
      <c r="C185">
        <v>-0.109375</v>
      </c>
      <c r="D185">
        <v>1.034423828125</v>
      </c>
      <c r="E185">
        <v>-2.81524658203125</v>
      </c>
      <c r="F185">
        <v>0.5340576171875</v>
      </c>
      <c r="G185">
        <v>-2.681732177734375</v>
      </c>
    </row>
    <row r="186" ht="14.25" customHeight="1">
      <c r="A186" t="str">
        <f>185*(1/37)</f>
        <v>5</v>
      </c>
      <c r="B186">
        <v>0.0703125</v>
      </c>
      <c r="C186">
        <v>-0.10546875</v>
      </c>
      <c r="D186">
        <v>1.032958984375</v>
      </c>
      <c r="E186">
        <v>1.8768310546875</v>
      </c>
      <c r="F186">
        <v>-0.232696533203125</v>
      </c>
      <c r="G186">
        <v>-0.308990478515625</v>
      </c>
    </row>
    <row r="187" ht="14.25" customHeight="1">
      <c r="A187" t="str">
        <f>186*(1/37)</f>
        <v>5.027027027</v>
      </c>
      <c r="B187">
        <v>0.069580078125</v>
      </c>
      <c r="C187">
        <v>-0.111572265625</v>
      </c>
      <c r="D187">
        <v>1.039794921875</v>
      </c>
      <c r="E187">
        <v>2.666473388671875</v>
      </c>
      <c r="F187">
        <v>-2.536773681640625</v>
      </c>
      <c r="G187">
        <v>3.139495849609375</v>
      </c>
    </row>
    <row r="188" ht="14.25" customHeight="1">
      <c r="A188" t="str">
        <f>187*(1/37)</f>
        <v>5.054054054</v>
      </c>
      <c r="B188">
        <v>0.06640625</v>
      </c>
      <c r="C188">
        <v>-0.106689453125</v>
      </c>
      <c r="D188">
        <v>1.04150390625</v>
      </c>
      <c r="E188">
        <v>-0.080108642578125</v>
      </c>
      <c r="F188">
        <v>0.152587890625</v>
      </c>
      <c r="G188">
        <v>0.0762939453125</v>
      </c>
    </row>
    <row r="189" ht="14.25" customHeight="1">
      <c r="A189" t="str">
        <f>188*(1/37)</f>
        <v>5.081081081</v>
      </c>
      <c r="B189">
        <v>0.062744140625</v>
      </c>
      <c r="C189">
        <v>-0.107666015625</v>
      </c>
      <c r="D189">
        <v>1.035400390625</v>
      </c>
      <c r="E189">
        <v>-0.46539306640625</v>
      </c>
      <c r="F189">
        <v>-0.232696533203125</v>
      </c>
      <c r="G189">
        <v>1.224517822265625</v>
      </c>
    </row>
    <row r="190" ht="14.25" customHeight="1">
      <c r="A190" t="str">
        <f>189*(1/37)</f>
        <v>5.108108108</v>
      </c>
      <c r="B190">
        <v>0.06884765625</v>
      </c>
      <c r="C190">
        <v>-0.10986328125</v>
      </c>
      <c r="D190">
        <v>1.03515625</v>
      </c>
      <c r="E190">
        <v>2.277374267578125</v>
      </c>
      <c r="F190">
        <v>-0.61798095703125</v>
      </c>
      <c r="G190">
        <v>-1.8768310546875</v>
      </c>
    </row>
    <row r="191" ht="14.25" customHeight="1">
      <c r="A191" t="str">
        <f>190*(1/37)</f>
        <v>5.135135135</v>
      </c>
      <c r="B191">
        <v>0.069091796875</v>
      </c>
      <c r="C191">
        <v>-0.10693359375</v>
      </c>
      <c r="D191">
        <v>1.03857421875</v>
      </c>
      <c r="E191">
        <v>-0.0762939453125</v>
      </c>
      <c r="F191">
        <v>0.919342041015625</v>
      </c>
      <c r="G191">
        <v>1.224517822265625</v>
      </c>
    </row>
    <row r="192" ht="14.25" customHeight="1">
      <c r="A192" t="str">
        <f>191*(1/37)</f>
        <v>5.162162162</v>
      </c>
      <c r="B192">
        <v>0.0693359375</v>
      </c>
      <c r="C192">
        <v>-0.1142578125</v>
      </c>
      <c r="D192">
        <v>1.0361328125</v>
      </c>
      <c r="E192">
        <v>1.09100341796875</v>
      </c>
      <c r="F192">
        <v>-0.232696533203125</v>
      </c>
      <c r="G192">
        <v>-1.842498779296875</v>
      </c>
    </row>
    <row r="193" ht="14.25" customHeight="1">
      <c r="A193" t="str">
        <f>192*(1/37)</f>
        <v>5.189189189</v>
      </c>
      <c r="B193">
        <v>0.0673828125</v>
      </c>
      <c r="C193">
        <v>-0.11376953125</v>
      </c>
      <c r="D193">
        <v>1.039306640625</v>
      </c>
      <c r="E193">
        <v>-1.64031982421875</v>
      </c>
      <c r="F193">
        <v>-2.57110595703125</v>
      </c>
      <c r="G193">
        <v>-2.6092529296875</v>
      </c>
    </row>
    <row r="194" ht="14.25" customHeight="1">
      <c r="A194" t="str">
        <f>193*(1/37)</f>
        <v>5.216216216</v>
      </c>
      <c r="B194">
        <v>0.071044921875</v>
      </c>
      <c r="C194">
        <v>-0.110595703125</v>
      </c>
      <c r="D194">
        <v>1.03564453125</v>
      </c>
      <c r="E194">
        <v>2.277374267578125</v>
      </c>
      <c r="F194">
        <v>-0.61798095703125</v>
      </c>
      <c r="G194">
        <v>-1.45721435546875</v>
      </c>
    </row>
    <row r="195" ht="14.25" customHeight="1">
      <c r="A195" t="str">
        <f>194*(1/37)</f>
        <v>5.243243243</v>
      </c>
      <c r="B195">
        <v>0.0625</v>
      </c>
      <c r="C195">
        <v>-0.107177734375</v>
      </c>
      <c r="D195">
        <v>1.031982421875</v>
      </c>
      <c r="E195">
        <v>1.102447509765625</v>
      </c>
      <c r="F195">
        <v>0.919342041015625</v>
      </c>
      <c r="G195">
        <v>-4.52423095703125</v>
      </c>
    </row>
    <row r="196" ht="14.25" customHeight="1">
      <c r="A196" t="str">
        <f>195*(1/37)</f>
        <v>5.27027027</v>
      </c>
      <c r="B196">
        <v>0.0693359375</v>
      </c>
      <c r="C196">
        <v>-0.10693359375</v>
      </c>
      <c r="D196">
        <v>1.03369140625</v>
      </c>
      <c r="E196">
        <v>0.70953369140625</v>
      </c>
      <c r="F196">
        <v>-0.553131103515625</v>
      </c>
      <c r="G196">
        <v>1.605987548828125</v>
      </c>
    </row>
    <row r="197" ht="14.25" customHeight="1">
      <c r="A197" t="str">
        <f>196*(1/37)</f>
        <v>5.297297297</v>
      </c>
      <c r="B197">
        <v>0.06494140625</v>
      </c>
      <c r="C197">
        <v>-0.107177734375</v>
      </c>
      <c r="D197">
        <v>1.035400390625</v>
      </c>
      <c r="E197">
        <v>2.666473388671875</v>
      </c>
      <c r="F197">
        <v>0.148773193359375</v>
      </c>
      <c r="G197">
        <v>0.8392333984375</v>
      </c>
    </row>
    <row r="198" ht="14.25" customHeight="1">
      <c r="A198" t="str">
        <f>197*(1/37)</f>
        <v>5.324324324</v>
      </c>
      <c r="B198">
        <v>0.06494140625</v>
      </c>
      <c r="C198">
        <v>-0.107177734375</v>
      </c>
      <c r="D198">
        <v>1.035400390625</v>
      </c>
      <c r="E198">
        <v>2.666473388671875</v>
      </c>
      <c r="F198">
        <v>0.148773193359375</v>
      </c>
      <c r="G198">
        <v>0.8392333984375</v>
      </c>
    </row>
    <row r="199" ht="14.25" customHeight="1">
      <c r="A199" t="str">
        <f>198*(1/37)</f>
        <v>5.351351351</v>
      </c>
      <c r="B199">
        <v>0.071533203125</v>
      </c>
      <c r="C199">
        <v>-0.1123046875</v>
      </c>
      <c r="D199">
        <v>1.0361328125</v>
      </c>
      <c r="E199">
        <v>1.102447509765625</v>
      </c>
      <c r="F199">
        <v>-1.003265380859375</v>
      </c>
      <c r="G199">
        <v>-1.07574462890625</v>
      </c>
    </row>
    <row r="200" ht="14.25" customHeight="1">
      <c r="A200" t="str">
        <f>199*(1/37)</f>
        <v>5.378378378</v>
      </c>
      <c r="B200">
        <v>0.069091796875</v>
      </c>
      <c r="C200">
        <v>-0.1123046875</v>
      </c>
      <c r="D200">
        <v>1.035400390625</v>
      </c>
      <c r="E200">
        <v>-0.270843505859375</v>
      </c>
      <c r="F200">
        <v>-2.54058837890625</v>
      </c>
      <c r="G200">
        <v>-1.842498779296875</v>
      </c>
    </row>
    <row r="201" ht="14.25" customHeight="1">
      <c r="A201" t="str">
        <f>200*(1/37)</f>
        <v>5.405405405</v>
      </c>
      <c r="B201">
        <v>0.0712890625</v>
      </c>
      <c r="C201">
        <v>-0.10791015625</v>
      </c>
      <c r="D201">
        <v>1.03466796875</v>
      </c>
      <c r="E201">
        <v>2.666473388671875</v>
      </c>
      <c r="F201">
        <v>-1.3885498046875</v>
      </c>
      <c r="G201">
        <v>-0.308990478515625</v>
      </c>
    </row>
    <row r="202" ht="14.25" customHeight="1">
      <c r="A202" t="str">
        <f>201*(1/37)</f>
        <v>5.432432432</v>
      </c>
      <c r="B202">
        <v>0.07275390625</v>
      </c>
      <c r="C202">
        <v>-0.114501953125</v>
      </c>
      <c r="D202">
        <v>1.033935546875</v>
      </c>
      <c r="E202">
        <v>2.666473388671875</v>
      </c>
      <c r="F202">
        <v>-2.54058837890625</v>
      </c>
      <c r="G202">
        <v>2.201080322265625</v>
      </c>
    </row>
    <row r="203" ht="14.25" customHeight="1">
      <c r="A203" t="str">
        <f>202*(1/37)</f>
        <v>5.459459459</v>
      </c>
      <c r="B203">
        <v>0.0703125</v>
      </c>
      <c r="C203">
        <v>-0.1064453125</v>
      </c>
      <c r="D203">
        <v>1.03125</v>
      </c>
      <c r="E203">
        <v>0.316619873046875</v>
      </c>
      <c r="F203">
        <v>-0.96893310546875</v>
      </c>
      <c r="G203">
        <v>1.224517822265625</v>
      </c>
    </row>
    <row r="204" ht="14.25" customHeight="1">
      <c r="A204" t="str">
        <f>203*(1/37)</f>
        <v>5.486486486</v>
      </c>
      <c r="B204">
        <v>0.07421875</v>
      </c>
      <c r="C204">
        <v>-0.108642578125</v>
      </c>
      <c r="D204">
        <v>1.042724609375</v>
      </c>
      <c r="E204">
        <v>-3.99017333984375</v>
      </c>
      <c r="F204">
        <v>2.06756591796875</v>
      </c>
      <c r="G204">
        <v>0.8392333984375</v>
      </c>
    </row>
    <row r="205" ht="14.25" customHeight="1">
      <c r="A205" t="str">
        <f>204*(1/37)</f>
        <v>5.513513514</v>
      </c>
      <c r="B205">
        <v>0.063232421875</v>
      </c>
      <c r="C205">
        <v>-0.107421875</v>
      </c>
      <c r="D205">
        <v>1.03173828125</v>
      </c>
      <c r="E205">
        <v>-2.422332763671875</v>
      </c>
      <c r="F205">
        <v>-1.3885498046875</v>
      </c>
      <c r="G205">
        <v>0.457763671875</v>
      </c>
    </row>
    <row r="206" ht="14.25" customHeight="1">
      <c r="A206" t="str">
        <f>205*(1/37)</f>
        <v>5.540540541</v>
      </c>
      <c r="B206">
        <v>0.063232421875</v>
      </c>
      <c r="C206">
        <v>-0.107421875</v>
      </c>
      <c r="D206">
        <v>1.03173828125</v>
      </c>
      <c r="E206">
        <v>-2.422332763671875</v>
      </c>
      <c r="F206">
        <v>-1.3885498046875</v>
      </c>
      <c r="G206">
        <v>0.457763671875</v>
      </c>
    </row>
    <row r="207" ht="14.25" customHeight="1">
      <c r="A207" t="str">
        <f>206*(1/37)</f>
        <v>5.567567568</v>
      </c>
      <c r="B207">
        <v>0.0751953125</v>
      </c>
      <c r="C207">
        <v>-0.10693359375</v>
      </c>
      <c r="D207">
        <v>1.034423828125</v>
      </c>
      <c r="E207">
        <v>-0.858306884765625</v>
      </c>
      <c r="F207">
        <v>2.06756591796875</v>
      </c>
      <c r="G207">
        <v>0.457763671875</v>
      </c>
    </row>
    <row r="208" ht="14.25" customHeight="1">
      <c r="A208" t="str">
        <f>207*(1/37)</f>
        <v>5.594594595</v>
      </c>
      <c r="B208">
        <v>0.075439453125</v>
      </c>
      <c r="C208">
        <v>-0.116943359375</v>
      </c>
      <c r="D208">
        <v>1.03271484375</v>
      </c>
      <c r="E208">
        <v>-1.247406005859375</v>
      </c>
      <c r="F208">
        <v>-1.77001953125</v>
      </c>
      <c r="G208">
        <v>0.457763671875</v>
      </c>
    </row>
    <row r="209" ht="14.25" customHeight="1">
      <c r="A209" t="str">
        <f>208*(1/37)</f>
        <v>5.621621622</v>
      </c>
      <c r="B209">
        <v>0.066650390625</v>
      </c>
      <c r="C209">
        <v>-0.1103515625</v>
      </c>
      <c r="D209">
        <v>1.038818359375</v>
      </c>
      <c r="E209">
        <v>0.316619873046875</v>
      </c>
      <c r="F209">
        <v>-5.229949951171875</v>
      </c>
      <c r="G209">
        <v>0.072479248046875</v>
      </c>
    </row>
    <row r="210" ht="14.25" customHeight="1">
      <c r="A210" t="str">
        <f>209*(1/37)</f>
        <v>5.648648649</v>
      </c>
      <c r="B210">
        <v>0.06640625</v>
      </c>
      <c r="C210">
        <v>-0.111328125</v>
      </c>
      <c r="D210">
        <v>1.032958984375</v>
      </c>
      <c r="E210">
        <v>-0.46539306640625</v>
      </c>
      <c r="F210">
        <v>-1.77001953125</v>
      </c>
      <c r="G210">
        <v>-0.385284423828125</v>
      </c>
    </row>
    <row r="211" ht="14.25" customHeight="1">
      <c r="A211" t="str">
        <f>210*(1/37)</f>
        <v>5.675675676</v>
      </c>
      <c r="B211">
        <v>0.06689453125</v>
      </c>
      <c r="C211">
        <v>-0.110595703125</v>
      </c>
      <c r="D211">
        <v>1.035400390625</v>
      </c>
      <c r="E211">
        <v>-0.46539306640625</v>
      </c>
      <c r="F211">
        <v>0.38909912109375</v>
      </c>
      <c r="G211">
        <v>-1.842498779296875</v>
      </c>
    </row>
    <row r="212" ht="14.25" customHeight="1">
      <c r="A212" t="str">
        <f>211*(1/37)</f>
        <v>5.702702703</v>
      </c>
      <c r="B212">
        <v>0.068603515625</v>
      </c>
      <c r="C212">
        <v>-0.111328125</v>
      </c>
      <c r="D212">
        <v>1.04345703125</v>
      </c>
      <c r="E212">
        <v>1.491546630859375</v>
      </c>
      <c r="F212">
        <v>-1.77001953125</v>
      </c>
      <c r="G212">
        <v>1.605987548828125</v>
      </c>
    </row>
    <row r="213" ht="14.25" customHeight="1">
      <c r="A213" t="str">
        <f>212*(1/37)</f>
        <v>5.72972973</v>
      </c>
      <c r="B213">
        <v>0.068603515625</v>
      </c>
      <c r="C213">
        <v>-0.111328125</v>
      </c>
      <c r="D213">
        <v>1.04345703125</v>
      </c>
      <c r="E213">
        <v>1.491546630859375</v>
      </c>
      <c r="F213">
        <v>-1.77001953125</v>
      </c>
      <c r="G213">
        <v>1.605987548828125</v>
      </c>
    </row>
    <row r="214" ht="14.25" customHeight="1">
      <c r="A214" t="str">
        <f>213*(1/37)</f>
        <v>5.756756757</v>
      </c>
      <c r="B214">
        <v>0.068115234375</v>
      </c>
      <c r="C214">
        <v>-0.110107421875</v>
      </c>
      <c r="D214">
        <v>1.033447265625</v>
      </c>
      <c r="E214">
        <v>1.102447509765625</v>
      </c>
      <c r="F214">
        <v>-1.003265380859375</v>
      </c>
      <c r="G214">
        <v>-1.45721435546875</v>
      </c>
    </row>
    <row r="215" ht="14.25" customHeight="1">
      <c r="A215" t="str">
        <f>214*(1/37)</f>
        <v>5.783783784</v>
      </c>
      <c r="B215">
        <v>0.0634765625</v>
      </c>
      <c r="C215">
        <v>-0.112548828125</v>
      </c>
      <c r="D215">
        <v>1.0322265625</v>
      </c>
      <c r="E215">
        <v>-0.46539306640625</v>
      </c>
      <c r="F215">
        <v>-2.92205810546875</v>
      </c>
      <c r="G215">
        <v>0.8392333984375</v>
      </c>
    </row>
    <row r="216" ht="14.25" customHeight="1">
      <c r="A216" t="str">
        <f>215*(1/37)</f>
        <v>5.810810811</v>
      </c>
      <c r="B216">
        <v>0.064697265625</v>
      </c>
      <c r="C216">
        <v>-0.11474609375</v>
      </c>
      <c r="D216">
        <v>1.041259765625</v>
      </c>
      <c r="E216">
        <v>-0.072479248046875</v>
      </c>
      <c r="F216">
        <v>-1.77001953125</v>
      </c>
      <c r="G216">
        <v>-1.07574462890625</v>
      </c>
    </row>
    <row r="217" ht="14.25" customHeight="1">
      <c r="A217" t="str">
        <f>216*(1/37)</f>
        <v>5.837837838</v>
      </c>
      <c r="B217">
        <v>0.066162109375</v>
      </c>
      <c r="C217">
        <v>-0.11181640625</v>
      </c>
      <c r="D217">
        <v>1.03857421875</v>
      </c>
      <c r="E217">
        <v>-1.64031982421875</v>
      </c>
      <c r="F217">
        <v>-0.61798095703125</v>
      </c>
      <c r="G217">
        <v>0.457763671875</v>
      </c>
    </row>
    <row r="218" ht="14.25" customHeight="1">
      <c r="A218" t="str">
        <f>217*(1/37)</f>
        <v>5.864864865</v>
      </c>
      <c r="B218">
        <v>0.06298828125</v>
      </c>
      <c r="C218">
        <v>-0.111572265625</v>
      </c>
      <c r="D218">
        <v>1.0419921875</v>
      </c>
      <c r="E218">
        <v>-2.422332763671875</v>
      </c>
      <c r="F218">
        <v>-1.003265380859375</v>
      </c>
      <c r="G218">
        <v>-0.308990478515625</v>
      </c>
    </row>
    <row r="219" ht="14.25" customHeight="1">
      <c r="A219" t="str">
        <f>218*(1/37)</f>
        <v>5.891891892</v>
      </c>
      <c r="B219">
        <v>0.073974609375</v>
      </c>
      <c r="C219">
        <v>-0.10498046875</v>
      </c>
      <c r="D219">
        <v>1.035400390625</v>
      </c>
      <c r="E219">
        <v>2.2735595703125</v>
      </c>
      <c r="F219">
        <v>-1.003265380859375</v>
      </c>
      <c r="G219">
        <v>0.072479248046875</v>
      </c>
    </row>
    <row r="220" ht="14.25" customHeight="1">
      <c r="A220" t="str">
        <f>219*(1/37)</f>
        <v>5.918918919</v>
      </c>
      <c r="B220">
        <v>0.07373046875</v>
      </c>
      <c r="C220">
        <v>-0.1123046875</v>
      </c>
      <c r="D220">
        <v>1.040771484375</v>
      </c>
      <c r="E220">
        <v>-0.46539306640625</v>
      </c>
      <c r="F220">
        <v>-0.61798095703125</v>
      </c>
      <c r="G220">
        <v>2.410888671875</v>
      </c>
    </row>
    <row r="221" ht="14.25" customHeight="1">
      <c r="A221" t="str">
        <f>220*(1/37)</f>
        <v>5.945945946</v>
      </c>
      <c r="B221">
        <v>0.069091796875</v>
      </c>
      <c r="C221">
        <v>-0.11181640625</v>
      </c>
      <c r="D221">
        <v>1.036376953125</v>
      </c>
      <c r="E221">
        <v>-1.247406005859375</v>
      </c>
      <c r="F221">
        <v>0.5340576171875</v>
      </c>
      <c r="G221">
        <v>1.987457275390625</v>
      </c>
    </row>
    <row r="222" ht="14.25" customHeight="1">
      <c r="A222" t="str">
        <f>221*(1/37)</f>
        <v>5.972972973</v>
      </c>
      <c r="B222">
        <v>0.0712890625</v>
      </c>
      <c r="C222">
        <v>-0.1044921875</v>
      </c>
      <c r="D222">
        <v>1.038818359375</v>
      </c>
      <c r="E222">
        <v>-2.422332763671875</v>
      </c>
      <c r="F222">
        <v>-0.61798095703125</v>
      </c>
      <c r="G222">
        <v>2.75421142578125</v>
      </c>
    </row>
    <row r="223" ht="14.25" customHeight="1">
      <c r="A223" t="str">
        <f>222*(1/37)</f>
        <v>6</v>
      </c>
      <c r="B223">
        <v>0.071044921875</v>
      </c>
      <c r="C223">
        <v>-0.112548828125</v>
      </c>
      <c r="D223">
        <v>1.034912109375</v>
      </c>
      <c r="E223">
        <v>0.51116943359375</v>
      </c>
      <c r="F223">
        <v>-2.155303955078125</v>
      </c>
      <c r="G223">
        <v>2.37274169921875</v>
      </c>
    </row>
    <row r="224" ht="14.25" customHeight="1">
      <c r="A224" t="str">
        <f>223*(1/37)</f>
        <v>6.027027027</v>
      </c>
      <c r="B224">
        <v>0.072998046875</v>
      </c>
      <c r="C224">
        <v>-0.112060546875</v>
      </c>
      <c r="D224">
        <v>1.03759765625</v>
      </c>
      <c r="E224">
        <v>0.70953369140625</v>
      </c>
      <c r="F224">
        <v>-4.459381103515625</v>
      </c>
      <c r="G224">
        <v>0.457763671875</v>
      </c>
    </row>
    <row r="225" ht="14.25" customHeight="1">
      <c r="A225" t="str">
        <f>224*(1/37)</f>
        <v>6.054054054</v>
      </c>
      <c r="B225">
        <v>0.06640625</v>
      </c>
      <c r="C225">
        <v>-0.106689453125</v>
      </c>
      <c r="D225">
        <v>1.038330078125</v>
      </c>
      <c r="E225">
        <v>1.102447509765625</v>
      </c>
      <c r="F225">
        <v>-1.003265380859375</v>
      </c>
      <c r="G225">
        <v>-3.90625</v>
      </c>
    </row>
    <row r="226" ht="14.25" customHeight="1">
      <c r="A226" t="str">
        <f>225*(1/37)</f>
        <v>6.081081081</v>
      </c>
      <c r="B226">
        <v>0.071044921875</v>
      </c>
      <c r="C226">
        <v>-0.10888671875</v>
      </c>
      <c r="D226">
        <v>1.0400390625</v>
      </c>
      <c r="E226">
        <v>1.483917236328125</v>
      </c>
      <c r="F226">
        <v>-0.61798095703125</v>
      </c>
      <c r="G226">
        <v>-1.45721435546875</v>
      </c>
    </row>
    <row r="227" ht="14.25" customHeight="1">
      <c r="A227" t="str">
        <f>226*(1/37)</f>
        <v>6.108108108</v>
      </c>
      <c r="B227">
        <v>0.075927734375</v>
      </c>
      <c r="C227">
        <v>-0.11181640625</v>
      </c>
      <c r="D227">
        <v>1.035400390625</v>
      </c>
      <c r="E227">
        <v>2.2735595703125</v>
      </c>
      <c r="F227">
        <v>-2.92205810546875</v>
      </c>
      <c r="G227">
        <v>0.8392333984375</v>
      </c>
    </row>
    <row r="228" ht="14.25" customHeight="1">
      <c r="A228" t="str">
        <f>227*(1/37)</f>
        <v>6.135135135</v>
      </c>
      <c r="B228">
        <v>0.072021484375</v>
      </c>
      <c r="C228">
        <v>-0.102783203125</v>
      </c>
      <c r="D228">
        <v>1.036376953125</v>
      </c>
      <c r="E228">
        <v>-3.204345703125</v>
      </c>
      <c r="F228">
        <v>-1.77001953125</v>
      </c>
      <c r="G228">
        <v>-0.308990478515625</v>
      </c>
    </row>
    <row r="229" ht="14.25" customHeight="1">
      <c r="A229" t="str">
        <f>228*(1/37)</f>
        <v>6.162162162</v>
      </c>
      <c r="B229">
        <v>0.065673828125</v>
      </c>
      <c r="C229">
        <v>-0.110107421875</v>
      </c>
      <c r="D229">
        <v>1.037109375</v>
      </c>
      <c r="E229">
        <v>-0.858306884765625</v>
      </c>
      <c r="F229">
        <v>-1.003265380859375</v>
      </c>
      <c r="G229">
        <v>0.457763671875</v>
      </c>
    </row>
    <row r="230" ht="14.25" customHeight="1">
      <c r="A230" t="str">
        <f>229*(1/37)</f>
        <v>6.189189189</v>
      </c>
      <c r="B230">
        <v>0.065185546875</v>
      </c>
      <c r="C230">
        <v>-0.100341796875</v>
      </c>
      <c r="D230">
        <v>1.033935546875</v>
      </c>
      <c r="E230">
        <v>-0.46539306640625</v>
      </c>
      <c r="F230">
        <v>1.300811767578125</v>
      </c>
      <c r="G230">
        <v>4.673004150390625</v>
      </c>
    </row>
    <row r="231" ht="14.25" customHeight="1">
      <c r="A231" t="str">
        <f>230*(1/37)</f>
        <v>6.216216216</v>
      </c>
      <c r="B231">
        <v>0.0615234375</v>
      </c>
      <c r="C231">
        <v>-0.106201171875</v>
      </c>
      <c r="D231">
        <v>1.039794921875</v>
      </c>
      <c r="E231">
        <v>-0.46539306640625</v>
      </c>
      <c r="F231">
        <v>-0.61798095703125</v>
      </c>
      <c r="G231">
        <v>-0.308990478515625</v>
      </c>
    </row>
    <row r="232" ht="14.25" customHeight="1">
      <c r="A232" t="str">
        <f>231*(1/37)</f>
        <v>6.243243243</v>
      </c>
      <c r="B232" s="2">
        <v>0.07373046875</v>
      </c>
      <c r="C232" s="2">
        <v>-0.109375</v>
      </c>
      <c r="D232" s="2">
        <v>1.033447265625</v>
      </c>
      <c r="E232" s="2">
        <v>-0.0762939453125</v>
      </c>
      <c r="F232" s="2">
        <v>0.152587890625</v>
      </c>
      <c r="G232" s="2">
        <v>0.8392333984375</v>
      </c>
    </row>
    <row r="233" ht="14.25" customHeight="1">
      <c r="A233" t="str">
        <f>232*(1/37)</f>
        <v>6.27027027</v>
      </c>
      <c r="B233">
        <v>0.07373046875</v>
      </c>
      <c r="C233">
        <v>-0.109375</v>
      </c>
      <c r="D233">
        <v>1.033447265625</v>
      </c>
      <c r="E233">
        <v>-0.0762939453125</v>
      </c>
      <c r="F233">
        <v>0.152587890625</v>
      </c>
      <c r="G233">
        <v>0.8392333984375</v>
      </c>
    </row>
    <row r="234" ht="14.25" customHeight="1">
      <c r="A234" t="str">
        <f>233*(1/37)</f>
        <v>6.297297297</v>
      </c>
      <c r="B234">
        <v>0.073974609375</v>
      </c>
      <c r="C234">
        <v>-0.108154296875</v>
      </c>
      <c r="D234">
        <v>1.032958984375</v>
      </c>
      <c r="E234">
        <v>2.277374267578125</v>
      </c>
      <c r="F234">
        <v>-1.77001953125</v>
      </c>
      <c r="G234">
        <v>3.139495849609375</v>
      </c>
    </row>
    <row r="235" ht="14.25" customHeight="1">
      <c r="A235" t="str">
        <f>234*(1/37)</f>
        <v>6.324324324</v>
      </c>
      <c r="B235">
        <v>0.073974609375</v>
      </c>
      <c r="C235">
        <v>-0.108154296875</v>
      </c>
      <c r="D235">
        <v>1.032958984375</v>
      </c>
      <c r="E235">
        <v>2.277374267578125</v>
      </c>
      <c r="F235">
        <v>-1.77001953125</v>
      </c>
      <c r="G235">
        <v>3.139495849609375</v>
      </c>
    </row>
    <row r="236" ht="14.25" customHeight="1">
      <c r="A236" t="str">
        <f>235*(1/37)</f>
        <v>6.351351351</v>
      </c>
      <c r="B236">
        <v>0.0732421875</v>
      </c>
      <c r="C236">
        <v>-0.10888671875</v>
      </c>
      <c r="D236">
        <v>1.03173828125</v>
      </c>
      <c r="E236">
        <v>-2.81524658203125</v>
      </c>
      <c r="F236">
        <v>-3.307342529296875</v>
      </c>
      <c r="G236">
        <v>-1.1138916015625</v>
      </c>
    </row>
    <row r="237" ht="14.25" customHeight="1">
      <c r="A237" t="str">
        <f>236*(1/37)</f>
        <v>6.378378378</v>
      </c>
      <c r="B237">
        <v>0.06787109375</v>
      </c>
      <c r="C237">
        <v>-0.10888671875</v>
      </c>
      <c r="D237">
        <v>1.024169921875</v>
      </c>
      <c r="E237">
        <v>1.491546630859375</v>
      </c>
      <c r="F237">
        <v>-1.003265380859375</v>
      </c>
      <c r="G237">
        <v>-1.45721435546875</v>
      </c>
    </row>
    <row r="238" ht="14.25" customHeight="1">
      <c r="A238" t="str">
        <f>237*(1/37)</f>
        <v>6.405405405</v>
      </c>
      <c r="B238">
        <v>0.06787109375</v>
      </c>
      <c r="C238">
        <v>-0.10888671875</v>
      </c>
      <c r="D238">
        <v>1.024169921875</v>
      </c>
      <c r="E238">
        <v>1.491546630859375</v>
      </c>
      <c r="F238">
        <v>-1.003265380859375</v>
      </c>
      <c r="G238">
        <v>-1.45721435546875</v>
      </c>
    </row>
    <row r="239" ht="14.25" customHeight="1">
      <c r="A239" t="str">
        <f>238*(1/37)</f>
        <v>6.432432432</v>
      </c>
      <c r="B239">
        <v>0.067138671875</v>
      </c>
      <c r="C239">
        <v>-0.107666015625</v>
      </c>
      <c r="D239">
        <v>1.0302734375</v>
      </c>
      <c r="E239">
        <v>0.316619873046875</v>
      </c>
      <c r="F239">
        <v>-2.536773681640625</v>
      </c>
      <c r="G239">
        <v>0.457763671875</v>
      </c>
    </row>
    <row r="240" ht="14.25" customHeight="1">
      <c r="A240" t="str">
        <f>239*(1/37)</f>
        <v>6.459459459</v>
      </c>
      <c r="B240">
        <v>0.067138671875</v>
      </c>
      <c r="C240">
        <v>-0.107666015625</v>
      </c>
      <c r="D240">
        <v>1.0302734375</v>
      </c>
      <c r="E240">
        <v>0.316619873046875</v>
      </c>
      <c r="F240">
        <v>-2.536773681640625</v>
      </c>
      <c r="G240">
        <v>0.457763671875</v>
      </c>
    </row>
    <row r="241" ht="14.25" customHeight="1">
      <c r="A241" t="str">
        <f>240*(1/37)</f>
        <v>6.486486486</v>
      </c>
      <c r="B241">
        <v>0.06787109375</v>
      </c>
      <c r="C241">
        <v>-0.109619140625</v>
      </c>
      <c r="D241">
        <v>1.0458984375</v>
      </c>
      <c r="E241">
        <v>0.118255615234375</v>
      </c>
      <c r="F241">
        <v>-2.155303955078125</v>
      </c>
      <c r="G241">
        <v>2.37274169921875</v>
      </c>
    </row>
    <row r="242" ht="14.25" customHeight="1">
      <c r="A242" t="str">
        <f>241*(1/37)</f>
        <v>6.513513514</v>
      </c>
      <c r="B242">
        <v>0.07421875</v>
      </c>
      <c r="C242">
        <v>-0.109619140625</v>
      </c>
      <c r="D242">
        <v>1.0390625</v>
      </c>
      <c r="E242">
        <v>0.316619873046875</v>
      </c>
      <c r="F242">
        <v>1.926422119140625</v>
      </c>
      <c r="G242">
        <v>4.2877197265625</v>
      </c>
    </row>
    <row r="243" ht="14.25" customHeight="1">
      <c r="A243" t="str">
        <f>242*(1/37)</f>
        <v>6.540540541</v>
      </c>
      <c r="B243">
        <v>0.07421875</v>
      </c>
      <c r="C243">
        <v>-0.109619140625</v>
      </c>
      <c r="D243">
        <v>1.0390625</v>
      </c>
      <c r="E243">
        <v>0.316619873046875</v>
      </c>
      <c r="F243">
        <v>1.926422119140625</v>
      </c>
      <c r="G243">
        <v>4.2877197265625</v>
      </c>
    </row>
    <row r="244" ht="14.25" customHeight="1">
      <c r="A244" t="str">
        <f>243*(1/37)</f>
        <v>6.567567568</v>
      </c>
      <c r="B244">
        <v>0.069580078125</v>
      </c>
      <c r="C244">
        <v>-0.113037109375</v>
      </c>
      <c r="D244">
        <v>1.03662109375</v>
      </c>
      <c r="E244">
        <v>-0.858306884765625</v>
      </c>
      <c r="F244">
        <v>-2.536773681640625</v>
      </c>
      <c r="G244">
        <v>1.605987548828125</v>
      </c>
    </row>
    <row r="245" ht="14.25" customHeight="1">
      <c r="A245" t="str">
        <f>244*(1/37)</f>
        <v>6.594594595</v>
      </c>
      <c r="B245">
        <v>0.069580078125</v>
      </c>
      <c r="C245">
        <v>-0.113037109375</v>
      </c>
      <c r="D245">
        <v>1.03662109375</v>
      </c>
      <c r="E245">
        <v>-0.858306884765625</v>
      </c>
      <c r="F245">
        <v>-2.536773681640625</v>
      </c>
      <c r="G245">
        <v>1.605987548828125</v>
      </c>
    </row>
    <row r="246" ht="14.25" customHeight="1">
      <c r="A246" t="str">
        <f>245*(1/37)</f>
        <v>6.621621622</v>
      </c>
      <c r="B246">
        <v>0.07080078125</v>
      </c>
      <c r="C246">
        <v>-0.1123046875</v>
      </c>
      <c r="D246">
        <v>1.03759765625</v>
      </c>
      <c r="E246">
        <v>-2.0294189453125</v>
      </c>
      <c r="F246">
        <v>-3.307342529296875</v>
      </c>
      <c r="G246">
        <v>2.7923583984375</v>
      </c>
    </row>
    <row r="247" ht="14.25" customHeight="1">
      <c r="A247" t="str">
        <f>246*(1/37)</f>
        <v>6.648648649</v>
      </c>
      <c r="B247">
        <v>0.07080078125</v>
      </c>
      <c r="C247">
        <v>-0.1123046875</v>
      </c>
      <c r="D247">
        <v>1.03759765625</v>
      </c>
      <c r="E247">
        <v>-2.0294189453125</v>
      </c>
      <c r="F247">
        <v>-3.307342529296875</v>
      </c>
      <c r="G247">
        <v>2.7923583984375</v>
      </c>
    </row>
    <row r="248" ht="14.25" customHeight="1">
      <c r="A248" t="str">
        <f>247*(1/37)</f>
        <v>6.675675676</v>
      </c>
      <c r="B248">
        <v>0.065673828125</v>
      </c>
      <c r="C248">
        <v>-0.111328125</v>
      </c>
      <c r="D248">
        <v>1.033935546875</v>
      </c>
      <c r="E248">
        <v>2.277374267578125</v>
      </c>
      <c r="F248">
        <v>0.919342041015625</v>
      </c>
      <c r="G248">
        <v>3.139495849609375</v>
      </c>
    </row>
    <row r="249" ht="14.25" customHeight="1">
      <c r="A249" t="str">
        <f>248*(1/37)</f>
        <v>6.702702703</v>
      </c>
      <c r="B249">
        <v>0.065673828125</v>
      </c>
      <c r="C249">
        <v>-0.111328125</v>
      </c>
      <c r="D249">
        <v>1.033935546875</v>
      </c>
      <c r="E249">
        <v>2.277374267578125</v>
      </c>
      <c r="F249">
        <v>0.919342041015625</v>
      </c>
      <c r="G249">
        <v>3.139495849609375</v>
      </c>
    </row>
    <row r="250" ht="14.25" customHeight="1">
      <c r="A250" t="str">
        <f>249*(1/37)</f>
        <v>6.72972973</v>
      </c>
      <c r="B250">
        <v>0.0615234375</v>
      </c>
      <c r="C250">
        <v>-0.1083984375</v>
      </c>
      <c r="D250">
        <v>1.03271484375</v>
      </c>
      <c r="E250">
        <v>2.277374267578125</v>
      </c>
      <c r="F250">
        <v>-1.003265380859375</v>
      </c>
      <c r="G250">
        <v>-2.223968505859375</v>
      </c>
    </row>
    <row r="251" ht="14.25" customHeight="1">
      <c r="A251" t="str">
        <f>250*(1/37)</f>
        <v>6.756756757</v>
      </c>
      <c r="B251">
        <v>0.0634765625</v>
      </c>
      <c r="C251">
        <v>-0.11181640625</v>
      </c>
      <c r="D251">
        <v>1.031494140625</v>
      </c>
      <c r="E251">
        <v>1.689910888671875</v>
      </c>
      <c r="F251">
        <v>-1.003265380859375</v>
      </c>
      <c r="G251">
        <v>1.99127197265625</v>
      </c>
    </row>
    <row r="252" ht="14.25" customHeight="1">
      <c r="A252" t="str">
        <f>251*(1/37)</f>
        <v>6.783783784</v>
      </c>
      <c r="B252">
        <v>0.0634765625</v>
      </c>
      <c r="C252">
        <v>-0.11181640625</v>
      </c>
      <c r="D252">
        <v>1.031494140625</v>
      </c>
      <c r="E252">
        <v>1.689910888671875</v>
      </c>
      <c r="F252">
        <v>-1.003265380859375</v>
      </c>
      <c r="G252">
        <v>1.99127197265625</v>
      </c>
    </row>
    <row r="253" ht="14.25" customHeight="1">
      <c r="A253" t="str">
        <f>252*(1/37)</f>
        <v>6.810810811</v>
      </c>
      <c r="B253">
        <v>0.069580078125</v>
      </c>
      <c r="C253">
        <v>-0.111572265625</v>
      </c>
      <c r="D253">
        <v>1.0361328125</v>
      </c>
      <c r="E253">
        <v>1.102447509765625</v>
      </c>
      <c r="F253">
        <v>0.774383544921875</v>
      </c>
      <c r="G253">
        <v>2.758026123046875</v>
      </c>
    </row>
    <row r="254" ht="14.25" customHeight="1">
      <c r="A254" t="str">
        <f>253*(1/37)</f>
        <v>6.837837838</v>
      </c>
      <c r="B254">
        <v>0.069580078125</v>
      </c>
      <c r="C254">
        <v>-0.111572265625</v>
      </c>
      <c r="D254">
        <v>1.0361328125</v>
      </c>
      <c r="E254">
        <v>1.102447509765625</v>
      </c>
      <c r="F254">
        <v>0.774383544921875</v>
      </c>
      <c r="G254">
        <v>2.758026123046875</v>
      </c>
    </row>
    <row r="255" ht="14.25" customHeight="1">
      <c r="A255" t="str">
        <f>254*(1/37)</f>
        <v>6.864864865</v>
      </c>
      <c r="B255">
        <v>0.06689453125</v>
      </c>
      <c r="C255">
        <v>-0.106689453125</v>
      </c>
      <c r="D255">
        <v>1.0361328125</v>
      </c>
      <c r="E255">
        <v>1.491546630859375</v>
      </c>
      <c r="F255">
        <v>-2.3651123046875</v>
      </c>
      <c r="G255">
        <v>-1.07574462890625</v>
      </c>
    </row>
    <row r="256" ht="14.25" customHeight="1">
      <c r="A256" t="str">
        <f>255*(1/37)</f>
        <v>6.891891892</v>
      </c>
      <c r="B256">
        <v>0.0732421875</v>
      </c>
      <c r="C256">
        <v>-0.111083984375</v>
      </c>
      <c r="D256">
        <v>1.03564453125</v>
      </c>
      <c r="E256">
        <v>-0.858306884765625</v>
      </c>
      <c r="F256">
        <v>-1.77001953125</v>
      </c>
      <c r="G256">
        <v>1.224517822265625</v>
      </c>
    </row>
    <row r="257" ht="14.25" customHeight="1">
      <c r="A257" t="str">
        <f>256*(1/37)</f>
        <v>6.918918919</v>
      </c>
      <c r="B257">
        <v>0.065185546875</v>
      </c>
      <c r="C257">
        <v>-0.10888671875</v>
      </c>
      <c r="D257">
        <v>1.041015625</v>
      </c>
      <c r="E257">
        <v>-0.858306884765625</v>
      </c>
      <c r="F257">
        <v>-2.54058837890625</v>
      </c>
      <c r="G257">
        <v>0.8392333984375</v>
      </c>
    </row>
    <row r="258" ht="14.25" customHeight="1">
      <c r="A258" t="str">
        <f>257*(1/37)</f>
        <v>6.945945946</v>
      </c>
      <c r="B258">
        <v>0.065185546875</v>
      </c>
      <c r="C258">
        <v>-0.10888671875</v>
      </c>
      <c r="D258">
        <v>1.041015625</v>
      </c>
      <c r="E258">
        <v>-0.858306884765625</v>
      </c>
      <c r="F258">
        <v>-2.54058837890625</v>
      </c>
      <c r="G258">
        <v>0.8392333984375</v>
      </c>
    </row>
    <row r="259" ht="14.25" customHeight="1">
      <c r="A259" t="str">
        <f>258*(1/37)</f>
        <v>6.972972973</v>
      </c>
      <c r="B259">
        <v>0.071533203125</v>
      </c>
      <c r="C259">
        <v>-0.11376953125</v>
      </c>
      <c r="D259">
        <v>1.0390625</v>
      </c>
      <c r="E259">
        <v>0.316619873046875</v>
      </c>
      <c r="F259">
        <v>-3.688812255859375</v>
      </c>
      <c r="G259">
        <v>-1.07574462890625</v>
      </c>
    </row>
    <row r="260" ht="14.25" customHeight="1">
      <c r="A260" t="str">
        <f>259*(1/37)</f>
        <v>7</v>
      </c>
      <c r="B260">
        <v>0.071533203125</v>
      </c>
      <c r="C260">
        <v>-0.11376953125</v>
      </c>
      <c r="D260">
        <v>1.0390625</v>
      </c>
      <c r="E260">
        <v>0.316619873046875</v>
      </c>
      <c r="F260">
        <v>-3.688812255859375</v>
      </c>
      <c r="G260">
        <v>-1.07574462890625</v>
      </c>
    </row>
    <row r="261" ht="14.25" customHeight="1">
      <c r="A261" t="str">
        <f>260*(1/37)</f>
        <v>7.027027027</v>
      </c>
      <c r="B261">
        <v>0.06884765625</v>
      </c>
      <c r="C261">
        <v>-0.109130859375</v>
      </c>
      <c r="D261">
        <v>1.037841796875</v>
      </c>
      <c r="E261">
        <v>0.31280517578125</v>
      </c>
      <c r="F261">
        <v>-0.232696533203125</v>
      </c>
      <c r="G261">
        <v>1.605987548828125</v>
      </c>
    </row>
    <row r="262" ht="14.25" customHeight="1">
      <c r="A262" t="str">
        <f>261*(1/37)</f>
        <v>7.054054054</v>
      </c>
      <c r="B262">
        <v>0.06884765625</v>
      </c>
      <c r="C262">
        <v>-0.109130859375</v>
      </c>
      <c r="D262">
        <v>1.037841796875</v>
      </c>
      <c r="E262">
        <v>0.31280517578125</v>
      </c>
      <c r="F262">
        <v>-0.232696533203125</v>
      </c>
      <c r="G262">
        <v>1.605987548828125</v>
      </c>
    </row>
    <row r="263" ht="14.25" customHeight="1">
      <c r="A263" t="str">
        <f>262*(1/37)</f>
        <v>7.081081081</v>
      </c>
      <c r="B263">
        <v>0.0673828125</v>
      </c>
      <c r="C263">
        <v>-0.109130859375</v>
      </c>
      <c r="D263">
        <v>1.0302734375</v>
      </c>
      <c r="E263">
        <v>3.841400146484375</v>
      </c>
      <c r="F263">
        <v>-0.232696533203125</v>
      </c>
      <c r="G263">
        <v>2.37274169921875</v>
      </c>
    </row>
    <row r="264" ht="14.25" customHeight="1">
      <c r="A264" t="str">
        <f>263*(1/37)</f>
        <v>7.108108108</v>
      </c>
      <c r="B264">
        <v>0.0673828125</v>
      </c>
      <c r="C264">
        <v>-0.109130859375</v>
      </c>
      <c r="D264">
        <v>1.0302734375</v>
      </c>
      <c r="E264">
        <v>3.841400146484375</v>
      </c>
      <c r="F264">
        <v>-0.232696533203125</v>
      </c>
      <c r="G264">
        <v>2.37274169921875</v>
      </c>
    </row>
    <row r="265" ht="14.25" customHeight="1">
      <c r="A265" t="str">
        <f>264*(1/37)</f>
        <v>7.135135135</v>
      </c>
      <c r="B265">
        <v>0.068359375</v>
      </c>
      <c r="C265">
        <v>-0.110107421875</v>
      </c>
      <c r="D265">
        <v>1.03466796875</v>
      </c>
      <c r="E265">
        <v>3.452301025390625</v>
      </c>
      <c r="F265">
        <v>1.369476318359375</v>
      </c>
      <c r="G265">
        <v>0.8392333984375</v>
      </c>
    </row>
    <row r="266" ht="14.25" customHeight="1">
      <c r="A266" t="str">
        <f>265*(1/37)</f>
        <v>7.162162162</v>
      </c>
      <c r="B266">
        <v>0.06884765625</v>
      </c>
      <c r="C266">
        <v>-0.109375</v>
      </c>
      <c r="D266">
        <v>1.044921875</v>
      </c>
      <c r="E266">
        <v>1.491546630859375</v>
      </c>
      <c r="F266">
        <v>-2.155303955078125</v>
      </c>
      <c r="G266">
        <v>5.054473876953125</v>
      </c>
    </row>
    <row r="267" ht="14.25" customHeight="1">
      <c r="A267" t="str">
        <f>266*(1/37)</f>
        <v>7.189189189</v>
      </c>
      <c r="B267">
        <v>0.0703125</v>
      </c>
      <c r="C267">
        <v>-0.11328125</v>
      </c>
      <c r="D267">
        <v>1.03759765625</v>
      </c>
      <c r="E267">
        <v>0.316619873046875</v>
      </c>
      <c r="F267">
        <v>2.452850341796875</v>
      </c>
      <c r="G267">
        <v>-1.15203857421875</v>
      </c>
    </row>
    <row r="268" ht="14.25" customHeight="1">
      <c r="A268" t="str">
        <f>267*(1/37)</f>
        <v>7.216216216</v>
      </c>
      <c r="B268">
        <v>0.0703125</v>
      </c>
      <c r="C268">
        <v>-0.11328125</v>
      </c>
      <c r="D268">
        <v>1.03759765625</v>
      </c>
      <c r="E268">
        <v>0.316619873046875</v>
      </c>
      <c r="F268">
        <v>2.452850341796875</v>
      </c>
      <c r="G268">
        <v>-1.15203857421875</v>
      </c>
    </row>
    <row r="269" ht="14.25" customHeight="1">
      <c r="A269" t="str">
        <f>268*(1/37)</f>
        <v>7.243243243</v>
      </c>
      <c r="B269">
        <v>0.071044921875</v>
      </c>
      <c r="C269">
        <v>-0.115478515625</v>
      </c>
      <c r="D269">
        <v>1.032958984375</v>
      </c>
      <c r="E269">
        <v>-1.64031982421875</v>
      </c>
      <c r="F269">
        <v>-0.61798095703125</v>
      </c>
      <c r="G269">
        <v>1.224517822265625</v>
      </c>
    </row>
    <row r="270" ht="14.25" customHeight="1">
      <c r="A270" t="str">
        <f>269*(1/37)</f>
        <v>7.27027027</v>
      </c>
      <c r="B270">
        <v>0.071044921875</v>
      </c>
      <c r="C270">
        <v>-0.115478515625</v>
      </c>
      <c r="D270">
        <v>1.032958984375</v>
      </c>
      <c r="E270">
        <v>-1.64031982421875</v>
      </c>
      <c r="F270">
        <v>-0.61798095703125</v>
      </c>
      <c r="G270">
        <v>1.224517822265625</v>
      </c>
    </row>
    <row r="271" ht="14.25" customHeight="1">
      <c r="A271" t="str">
        <f>270*(1/37)</f>
        <v>7.297297297</v>
      </c>
      <c r="B271">
        <v>0.071044921875</v>
      </c>
      <c r="C271">
        <v>-0.108642578125</v>
      </c>
      <c r="D271">
        <v>1.037353515625</v>
      </c>
      <c r="E271">
        <v>-2.0294189453125</v>
      </c>
      <c r="F271">
        <v>-1.77001953125</v>
      </c>
      <c r="G271">
        <v>0.457763671875</v>
      </c>
    </row>
    <row r="272" ht="14.25" customHeight="1">
      <c r="A272" t="str">
        <f>271*(1/37)</f>
        <v>7.324324324</v>
      </c>
      <c r="B272">
        <v>0.071044921875</v>
      </c>
      <c r="C272">
        <v>-0.108642578125</v>
      </c>
      <c r="D272">
        <v>1.037353515625</v>
      </c>
      <c r="E272">
        <v>-2.0294189453125</v>
      </c>
      <c r="F272">
        <v>-1.77001953125</v>
      </c>
      <c r="G272">
        <v>0.457763671875</v>
      </c>
    </row>
    <row r="273" ht="14.25" customHeight="1">
      <c r="A273" t="str">
        <f>272*(1/37)</f>
        <v>7.351351351</v>
      </c>
      <c r="B273">
        <v>0.069580078125</v>
      </c>
      <c r="C273">
        <v>-0.1123046875</v>
      </c>
      <c r="D273">
        <v>1.036865234375</v>
      </c>
      <c r="E273">
        <v>-0.0762939453125</v>
      </c>
      <c r="F273">
        <v>-1.77001953125</v>
      </c>
      <c r="G273">
        <v>-1.07574462890625</v>
      </c>
    </row>
    <row r="274" ht="14.25" customHeight="1">
      <c r="A274" t="str">
        <f>273*(1/37)</f>
        <v>7.378378378</v>
      </c>
      <c r="B274">
        <v>0.072509765625</v>
      </c>
      <c r="C274">
        <v>-0.108642578125</v>
      </c>
      <c r="D274">
        <v>1.037353515625</v>
      </c>
      <c r="E274">
        <v>1.102447509765625</v>
      </c>
      <c r="F274">
        <v>-2.92205810546875</v>
      </c>
      <c r="G274">
        <v>0.072479248046875</v>
      </c>
    </row>
    <row r="275" ht="14.25" customHeight="1">
      <c r="A275" t="str">
        <f>274*(1/37)</f>
        <v>7.405405405</v>
      </c>
      <c r="B275">
        <v>0.072509765625</v>
      </c>
      <c r="C275">
        <v>-0.108642578125</v>
      </c>
      <c r="D275">
        <v>1.037353515625</v>
      </c>
      <c r="E275">
        <v>1.102447509765625</v>
      </c>
      <c r="F275">
        <v>-2.92205810546875</v>
      </c>
      <c r="G275">
        <v>0.072479248046875</v>
      </c>
    </row>
    <row r="276" ht="14.25" customHeight="1">
      <c r="A276" t="str">
        <f>275*(1/37)</f>
        <v>7.432432432</v>
      </c>
      <c r="B276">
        <v>0.072021484375</v>
      </c>
      <c r="C276">
        <v>-0.10595703125</v>
      </c>
      <c r="D276">
        <v>1.034912109375</v>
      </c>
      <c r="E276">
        <v>2.666473388671875</v>
      </c>
      <c r="F276">
        <v>-1.178741455078125</v>
      </c>
      <c r="G276">
        <v>-1.45721435546875</v>
      </c>
    </row>
    <row r="277" ht="14.25" customHeight="1">
      <c r="A277" t="str">
        <f>276*(1/37)</f>
        <v>7.459459459</v>
      </c>
      <c r="B277">
        <v>0.072021484375</v>
      </c>
      <c r="C277">
        <v>-0.10595703125</v>
      </c>
      <c r="D277">
        <v>1.034912109375</v>
      </c>
      <c r="E277">
        <v>2.666473388671875</v>
      </c>
      <c r="F277">
        <v>-1.178741455078125</v>
      </c>
      <c r="G277">
        <v>-1.45721435546875</v>
      </c>
    </row>
    <row r="278" ht="14.25" customHeight="1">
      <c r="A278" t="str">
        <f>277*(1/37)</f>
        <v>7.486486486</v>
      </c>
      <c r="B278">
        <v>0.072021484375</v>
      </c>
      <c r="C278">
        <v>-0.11279296875</v>
      </c>
      <c r="D278">
        <v>1.0400390625</v>
      </c>
      <c r="E278">
        <v>0.70953369140625</v>
      </c>
      <c r="F278">
        <v>-0.232696533203125</v>
      </c>
      <c r="G278">
        <v>2.201080322265625</v>
      </c>
    </row>
    <row r="279" ht="14.25" customHeight="1">
      <c r="A279" t="str">
        <f>278*(1/37)</f>
        <v>7.513513514</v>
      </c>
      <c r="B279">
        <v>0.072021484375</v>
      </c>
      <c r="C279">
        <v>-0.11279296875</v>
      </c>
      <c r="D279">
        <v>1.0400390625</v>
      </c>
      <c r="E279">
        <v>0.70953369140625</v>
      </c>
      <c r="F279">
        <v>-0.232696533203125</v>
      </c>
      <c r="G279">
        <v>2.201080322265625</v>
      </c>
    </row>
    <row r="280" ht="14.25" customHeight="1">
      <c r="A280" t="str">
        <f>279*(1/37)</f>
        <v>7.540540541</v>
      </c>
      <c r="B280">
        <v>0.08056640625</v>
      </c>
      <c r="C280">
        <v>-0.11328125</v>
      </c>
      <c r="D280">
        <v>1.030517578125</v>
      </c>
      <c r="E280">
        <v>1.491546630859375</v>
      </c>
      <c r="F280">
        <v>-1.3885498046875</v>
      </c>
      <c r="G280">
        <v>1.987457275390625</v>
      </c>
    </row>
    <row r="281" ht="14.25" customHeight="1">
      <c r="A281" t="str">
        <f>280*(1/37)</f>
        <v>7.567567568</v>
      </c>
      <c r="B281">
        <v>0.08056640625</v>
      </c>
      <c r="C281">
        <v>-0.11328125</v>
      </c>
      <c r="D281">
        <v>1.030517578125</v>
      </c>
      <c r="E281">
        <v>1.491546630859375</v>
      </c>
      <c r="F281">
        <v>-1.3885498046875</v>
      </c>
      <c r="G281">
        <v>1.987457275390625</v>
      </c>
    </row>
    <row r="282" ht="14.25" customHeight="1">
      <c r="A282" t="str">
        <f>281*(1/37)</f>
        <v>7.594594595</v>
      </c>
      <c r="B282">
        <v>0.0693359375</v>
      </c>
      <c r="C282">
        <v>-0.111328125</v>
      </c>
      <c r="D282">
        <v>1.031005859375</v>
      </c>
      <c r="E282">
        <v>5.40924072265625</v>
      </c>
      <c r="F282">
        <v>-3.307342529296875</v>
      </c>
      <c r="G282">
        <v>-1.07574462890625</v>
      </c>
    </row>
    <row r="283" ht="14.25" customHeight="1">
      <c r="A283" t="str">
        <f>282*(1/37)</f>
        <v>7.621621622</v>
      </c>
      <c r="B283">
        <v>0.068359375</v>
      </c>
      <c r="C283">
        <v>-0.10888671875</v>
      </c>
      <c r="D283">
        <v>1.034912109375</v>
      </c>
      <c r="E283">
        <v>0.904083251953125</v>
      </c>
      <c r="F283">
        <v>-3.307342529296875</v>
      </c>
      <c r="G283">
        <v>4.673004150390625</v>
      </c>
    </row>
    <row r="284" ht="14.25" customHeight="1">
      <c r="A284" t="str">
        <f>283*(1/37)</f>
        <v>7.648648649</v>
      </c>
      <c r="B284">
        <v>0.0634765625</v>
      </c>
      <c r="C284">
        <v>-0.10693359375</v>
      </c>
      <c r="D284">
        <v>1.03759765625</v>
      </c>
      <c r="E284">
        <v>-3.60107421875</v>
      </c>
      <c r="F284">
        <v>-0.026702880859375</v>
      </c>
      <c r="G284">
        <v>4.2877197265625</v>
      </c>
    </row>
    <row r="285" ht="14.25" customHeight="1">
      <c r="A285" t="str">
        <f>284*(1/37)</f>
        <v>7.675675676</v>
      </c>
      <c r="B285">
        <v>0.0634765625</v>
      </c>
      <c r="C285">
        <v>-0.10693359375</v>
      </c>
      <c r="D285">
        <v>1.03759765625</v>
      </c>
      <c r="E285">
        <v>-3.60107421875</v>
      </c>
      <c r="F285">
        <v>-0.026702880859375</v>
      </c>
      <c r="G285">
        <v>4.2877197265625</v>
      </c>
    </row>
    <row r="286" ht="14.25" customHeight="1">
      <c r="A286" t="str">
        <f>285*(1/37)</f>
        <v>7.702702703</v>
      </c>
      <c r="B286">
        <v>0.067138671875</v>
      </c>
      <c r="C286">
        <v>-0.119140625</v>
      </c>
      <c r="D286">
        <v>1.038330078125</v>
      </c>
      <c r="E286">
        <v>1.102447509765625</v>
      </c>
      <c r="F286">
        <v>-1.77001953125</v>
      </c>
      <c r="G286">
        <v>1.224517822265625</v>
      </c>
    </row>
    <row r="287" ht="14.25" customHeight="1">
      <c r="A287" t="str">
        <f>286*(1/37)</f>
        <v>7.72972973</v>
      </c>
      <c r="B287">
        <v>0.067138671875</v>
      </c>
      <c r="C287">
        <v>-0.119140625</v>
      </c>
      <c r="D287">
        <v>1.038330078125</v>
      </c>
      <c r="E287">
        <v>1.102447509765625</v>
      </c>
      <c r="F287">
        <v>-1.77001953125</v>
      </c>
      <c r="G287">
        <v>1.224517822265625</v>
      </c>
    </row>
    <row r="288" ht="14.25" customHeight="1">
      <c r="A288" t="str">
        <f>287*(1/37)</f>
        <v>7.756756757</v>
      </c>
      <c r="B288">
        <v>0.0703125</v>
      </c>
      <c r="C288">
        <v>-0.108642578125</v>
      </c>
      <c r="D288">
        <v>1.033447265625</v>
      </c>
      <c r="E288">
        <v>1.491546630859375</v>
      </c>
      <c r="F288">
        <v>-3.688812255859375</v>
      </c>
      <c r="G288">
        <v>2.696990966796875</v>
      </c>
    </row>
    <row r="289" ht="14.25" customHeight="1">
      <c r="A289" t="str">
        <f>288*(1/37)</f>
        <v>7.783783784</v>
      </c>
      <c r="B289">
        <v>0.0703125</v>
      </c>
      <c r="C289">
        <v>-0.108642578125</v>
      </c>
      <c r="D289">
        <v>1.033447265625</v>
      </c>
      <c r="E289">
        <v>1.491546630859375</v>
      </c>
      <c r="F289">
        <v>-3.688812255859375</v>
      </c>
      <c r="G289">
        <v>2.696990966796875</v>
      </c>
    </row>
    <row r="290" ht="14.25" customHeight="1">
      <c r="A290" t="str">
        <f>289*(1/37)</f>
        <v>7.810810811</v>
      </c>
      <c r="B290">
        <v>0.0771484375</v>
      </c>
      <c r="C290">
        <v>-0.11328125</v>
      </c>
      <c r="D290">
        <v>1.036376953125</v>
      </c>
      <c r="E290">
        <v>0.316619873046875</v>
      </c>
      <c r="F290">
        <v>-0.61798095703125</v>
      </c>
      <c r="G290">
        <v>-0.308990478515625</v>
      </c>
    </row>
    <row r="291" ht="14.25" customHeight="1">
      <c r="A291" t="str">
        <f>290*(1/37)</f>
        <v>7.837837838</v>
      </c>
      <c r="B291">
        <v>0.071044921875</v>
      </c>
      <c r="C291">
        <v>-0.1083984375</v>
      </c>
      <c r="D291">
        <v>1.032958984375</v>
      </c>
      <c r="E291">
        <v>2.666473388671875</v>
      </c>
      <c r="F291">
        <v>-2.155303955078125</v>
      </c>
      <c r="G291">
        <v>2.37274169921875</v>
      </c>
    </row>
    <row r="292" ht="14.25" customHeight="1">
      <c r="A292" t="str">
        <f>291*(1/37)</f>
        <v>7.864864865</v>
      </c>
      <c r="B292">
        <v>0.071044921875</v>
      </c>
      <c r="C292">
        <v>-0.1083984375</v>
      </c>
      <c r="D292">
        <v>1.032958984375</v>
      </c>
      <c r="E292">
        <v>2.666473388671875</v>
      </c>
      <c r="F292">
        <v>-2.155303955078125</v>
      </c>
      <c r="G292">
        <v>2.37274169921875</v>
      </c>
    </row>
    <row r="293" ht="14.25" customHeight="1">
      <c r="A293" t="str">
        <f>292*(1/37)</f>
        <v>7.891891892</v>
      </c>
      <c r="B293">
        <v>0.06689453125</v>
      </c>
      <c r="C293">
        <v>-0.102294921875</v>
      </c>
      <c r="D293">
        <v>1.033203125</v>
      </c>
      <c r="E293">
        <v>-3.787994384765625</v>
      </c>
      <c r="F293">
        <v>-1.003265380859375</v>
      </c>
      <c r="G293">
        <v>1.987457275390625</v>
      </c>
    </row>
    <row r="294" ht="14.25" customHeight="1">
      <c r="A294" t="str">
        <f>293*(1/37)</f>
        <v>7.918918919</v>
      </c>
      <c r="B294">
        <v>0.06689453125</v>
      </c>
      <c r="C294">
        <v>-0.102294921875</v>
      </c>
      <c r="D294">
        <v>1.033203125</v>
      </c>
      <c r="E294">
        <v>-3.787994384765625</v>
      </c>
      <c r="F294">
        <v>-1.003265380859375</v>
      </c>
      <c r="G294">
        <v>1.987457275390625</v>
      </c>
    </row>
    <row r="295" ht="14.25" customHeight="1">
      <c r="A295" t="str">
        <f>294*(1/37)</f>
        <v>7.945945946</v>
      </c>
      <c r="B295">
        <v>0.068359375</v>
      </c>
      <c r="C295">
        <v>-0.109375</v>
      </c>
      <c r="D295">
        <v>1.0341796875</v>
      </c>
      <c r="E295">
        <v>1.491546630859375</v>
      </c>
      <c r="F295">
        <v>-5.611419677734375</v>
      </c>
      <c r="G295">
        <v>1.605987548828125</v>
      </c>
    </row>
    <row r="296" ht="14.25" customHeight="1">
      <c r="A296" t="str">
        <f>295*(1/37)</f>
        <v>7.972972973</v>
      </c>
      <c r="B296">
        <v>0.068359375</v>
      </c>
      <c r="C296">
        <v>-0.109375</v>
      </c>
      <c r="D296">
        <v>1.0341796875</v>
      </c>
      <c r="E296">
        <v>1.491546630859375</v>
      </c>
      <c r="F296">
        <v>-5.611419677734375</v>
      </c>
      <c r="G296">
        <v>1.605987548828125</v>
      </c>
    </row>
    <row r="297" ht="14.25" customHeight="1">
      <c r="A297" t="str">
        <f>296*(1/37)</f>
        <v>8</v>
      </c>
      <c r="B297">
        <v>0.064697265625</v>
      </c>
      <c r="C297">
        <v>-0.1064453125</v>
      </c>
      <c r="D297">
        <v>1.037109375</v>
      </c>
      <c r="E297">
        <v>-0.858306884765625</v>
      </c>
      <c r="F297">
        <v>-0.58746337890625</v>
      </c>
      <c r="G297">
        <v>0.457763671875</v>
      </c>
    </row>
    <row r="298" ht="14.25" customHeight="1">
      <c r="A298" t="str">
        <f>297*(1/37)</f>
        <v>8.027027027</v>
      </c>
      <c r="B298">
        <v>0.064697265625</v>
      </c>
      <c r="C298">
        <v>-0.1064453125</v>
      </c>
      <c r="D298">
        <v>1.037109375</v>
      </c>
      <c r="E298">
        <v>-0.858306884765625</v>
      </c>
      <c r="F298">
        <v>-0.58746337890625</v>
      </c>
      <c r="G298">
        <v>0.457763671875</v>
      </c>
    </row>
    <row r="299" ht="14.25" customHeight="1">
      <c r="A299" t="str">
        <f>298*(1/37)</f>
        <v>8.054054054</v>
      </c>
      <c r="B299">
        <v>0.06787109375</v>
      </c>
      <c r="C299">
        <v>-0.11767578125</v>
      </c>
      <c r="D299">
        <v>1.035400390625</v>
      </c>
      <c r="E299">
        <v>-1.64031982421875</v>
      </c>
      <c r="F299">
        <v>-2.54058837890625</v>
      </c>
      <c r="G299">
        <v>1.224517822265625</v>
      </c>
    </row>
    <row r="300" ht="14.25" customHeight="1">
      <c r="A300" t="str">
        <f>299*(1/37)</f>
        <v>8.081081081</v>
      </c>
      <c r="B300">
        <v>0.06787109375</v>
      </c>
      <c r="C300">
        <v>-0.11767578125</v>
      </c>
      <c r="D300">
        <v>1.035400390625</v>
      </c>
      <c r="E300">
        <v>-1.64031982421875</v>
      </c>
      <c r="F300">
        <v>-2.54058837890625</v>
      </c>
      <c r="G300">
        <v>1.224517822265625</v>
      </c>
    </row>
    <row r="301" ht="14.25" customHeight="1">
      <c r="A301" t="str">
        <f>300*(1/37)</f>
        <v>8.108108108</v>
      </c>
      <c r="B301">
        <v>0.066650390625</v>
      </c>
      <c r="C301">
        <v>-0.100341796875</v>
      </c>
      <c r="D301">
        <v>1.037353515625</v>
      </c>
      <c r="E301">
        <v>4.23431396484375</v>
      </c>
      <c r="F301">
        <v>-2.54058837890625</v>
      </c>
      <c r="G301">
        <v>2.23541259765625</v>
      </c>
    </row>
    <row r="302" ht="14.25" customHeight="1">
      <c r="A302" t="str">
        <f>301*(1/37)</f>
        <v>8.135135135</v>
      </c>
      <c r="B302">
        <v>0.066650390625</v>
      </c>
      <c r="C302">
        <v>-0.100341796875</v>
      </c>
      <c r="D302">
        <v>1.037353515625</v>
      </c>
      <c r="E302">
        <v>4.23431396484375</v>
      </c>
      <c r="F302">
        <v>-2.54058837890625</v>
      </c>
      <c r="G302">
        <v>2.23541259765625</v>
      </c>
    </row>
    <row r="303" ht="14.25" customHeight="1">
      <c r="A303" t="str">
        <f>302*(1/37)</f>
        <v>8.162162162</v>
      </c>
      <c r="B303">
        <v>0.067138671875</v>
      </c>
      <c r="C303">
        <v>-0.1064453125</v>
      </c>
      <c r="D303">
        <v>1.04052734375</v>
      </c>
      <c r="E303">
        <v>-1.64031982421875</v>
      </c>
      <c r="F303">
        <v>1.30462646484375</v>
      </c>
      <c r="G303">
        <v>1.99127197265625</v>
      </c>
    </row>
    <row r="304" ht="14.25" customHeight="1">
      <c r="A304" t="str">
        <f>303*(1/37)</f>
        <v>8.189189189</v>
      </c>
      <c r="B304">
        <v>0.067138671875</v>
      </c>
      <c r="C304">
        <v>-0.1064453125</v>
      </c>
      <c r="D304">
        <v>1.04052734375</v>
      </c>
      <c r="E304">
        <v>-1.64031982421875</v>
      </c>
      <c r="F304">
        <v>1.30462646484375</v>
      </c>
      <c r="G304">
        <v>1.99127197265625</v>
      </c>
    </row>
    <row r="305" ht="14.25" customHeight="1">
      <c r="A305" t="str">
        <f>304*(1/37)</f>
        <v>8.216216216</v>
      </c>
      <c r="B305">
        <v>0.0771484375</v>
      </c>
      <c r="C305">
        <v>-0.11279296875</v>
      </c>
      <c r="D305">
        <v>1.03662109375</v>
      </c>
      <c r="E305">
        <v>1.102447509765625</v>
      </c>
      <c r="F305">
        <v>-2.536773681640625</v>
      </c>
      <c r="G305">
        <v>1.224517822265625</v>
      </c>
    </row>
    <row r="306" ht="14.25" customHeight="1">
      <c r="A306" t="str">
        <f>305*(1/37)</f>
        <v>8.243243243</v>
      </c>
      <c r="B306">
        <v>0.0771484375</v>
      </c>
      <c r="C306">
        <v>-0.11279296875</v>
      </c>
      <c r="D306">
        <v>1.03662109375</v>
      </c>
      <c r="E306">
        <v>1.102447509765625</v>
      </c>
      <c r="F306">
        <v>-2.536773681640625</v>
      </c>
      <c r="G306">
        <v>1.224517822265625</v>
      </c>
    </row>
    <row r="307" ht="14.25" customHeight="1">
      <c r="A307" t="str">
        <f>306*(1/37)</f>
        <v>8.27027027</v>
      </c>
      <c r="B307">
        <v>0.06640625</v>
      </c>
      <c r="C307">
        <v>-0.1044921875</v>
      </c>
      <c r="D307">
        <v>1.033935546875</v>
      </c>
      <c r="E307">
        <v>-2.025604248046875</v>
      </c>
      <c r="F307">
        <v>-0.23651123046875</v>
      </c>
      <c r="G307">
        <v>0.8392333984375</v>
      </c>
    </row>
    <row r="308" ht="14.25" customHeight="1">
      <c r="A308" t="str">
        <f>307*(1/37)</f>
        <v>8.297297297</v>
      </c>
      <c r="B308">
        <v>0.07666015625</v>
      </c>
      <c r="C308">
        <v>-0.111328125</v>
      </c>
      <c r="D308">
        <v>1.03076171875</v>
      </c>
      <c r="E308">
        <v>1.102447509765625</v>
      </c>
      <c r="F308">
        <v>-1.739501953125</v>
      </c>
      <c r="G308">
        <v>2.75421142578125</v>
      </c>
    </row>
    <row r="309" ht="14.25" customHeight="1">
      <c r="A309" t="str">
        <f>308*(1/37)</f>
        <v>8.324324324</v>
      </c>
      <c r="B309">
        <v>0.07666015625</v>
      </c>
      <c r="C309">
        <v>-0.111328125</v>
      </c>
      <c r="D309">
        <v>1.03076171875</v>
      </c>
      <c r="E309">
        <v>1.102447509765625</v>
      </c>
      <c r="F309">
        <v>-1.739501953125</v>
      </c>
      <c r="G309">
        <v>2.75421142578125</v>
      </c>
    </row>
    <row r="310" ht="14.25" customHeight="1">
      <c r="A310" t="str">
        <f>309*(1/37)</f>
        <v>8.351351351</v>
      </c>
      <c r="B310">
        <v>0.07275390625</v>
      </c>
      <c r="C310">
        <v>-0.116455078125</v>
      </c>
      <c r="D310">
        <v>1.03515625</v>
      </c>
      <c r="E310">
        <v>-0.858306884765625</v>
      </c>
      <c r="F310">
        <v>-0.232696533203125</v>
      </c>
      <c r="G310">
        <v>-1.07574462890625</v>
      </c>
    </row>
    <row r="311" ht="14.25" customHeight="1">
      <c r="A311" t="str">
        <f>310*(1/37)</f>
        <v>8.378378378</v>
      </c>
      <c r="B311">
        <v>0.067138671875</v>
      </c>
      <c r="C311">
        <v>-0.105224609375</v>
      </c>
      <c r="D311">
        <v>1.02880859375</v>
      </c>
      <c r="E311">
        <v>1.491546630859375</v>
      </c>
      <c r="F311">
        <v>-0.61798095703125</v>
      </c>
      <c r="G311">
        <v>2.620697021484375</v>
      </c>
    </row>
    <row r="312" ht="14.25" customHeight="1">
      <c r="A312" t="str">
        <f>311*(1/37)</f>
        <v>8.405405405</v>
      </c>
      <c r="B312">
        <v>0.067138671875</v>
      </c>
      <c r="C312">
        <v>-0.105224609375</v>
      </c>
      <c r="D312">
        <v>1.02880859375</v>
      </c>
      <c r="E312">
        <v>1.491546630859375</v>
      </c>
      <c r="F312">
        <v>-0.61798095703125</v>
      </c>
      <c r="G312">
        <v>2.620697021484375</v>
      </c>
    </row>
    <row r="313" ht="14.25" customHeight="1">
      <c r="A313" t="str">
        <f>312*(1/37)</f>
        <v>8.432432432</v>
      </c>
      <c r="B313">
        <v>0.069580078125</v>
      </c>
      <c r="C313">
        <v>-0.111083984375</v>
      </c>
      <c r="D313">
        <v>1.046142578125</v>
      </c>
      <c r="E313">
        <v>1.491546630859375</v>
      </c>
      <c r="F313">
        <v>-0.23651123046875</v>
      </c>
      <c r="G313">
        <v>-3.757476806640625</v>
      </c>
    </row>
    <row r="314" ht="14.25" customHeight="1">
      <c r="A314" t="str">
        <f>313*(1/37)</f>
        <v>8.459459459</v>
      </c>
      <c r="B314">
        <v>0.069580078125</v>
      </c>
      <c r="C314">
        <v>-0.111083984375</v>
      </c>
      <c r="D314">
        <v>1.046142578125</v>
      </c>
      <c r="E314">
        <v>1.491546630859375</v>
      </c>
      <c r="F314">
        <v>-0.23651123046875</v>
      </c>
      <c r="G314">
        <v>-3.757476806640625</v>
      </c>
    </row>
    <row r="315" ht="14.25" customHeight="1">
      <c r="A315" t="str">
        <f>314*(1/37)</f>
        <v>8.486486486</v>
      </c>
      <c r="B315">
        <v>0.06689453125</v>
      </c>
      <c r="C315">
        <v>-0.1123046875</v>
      </c>
      <c r="D315">
        <v>1.035400390625</v>
      </c>
      <c r="E315">
        <v>0.70953369140625</v>
      </c>
      <c r="F315">
        <v>0.919342041015625</v>
      </c>
      <c r="G315">
        <v>3.90625</v>
      </c>
    </row>
    <row r="316" ht="14.25" customHeight="1">
      <c r="A316" t="str">
        <f>315*(1/37)</f>
        <v>8.513513514</v>
      </c>
      <c r="B316">
        <v>0.06689453125</v>
      </c>
      <c r="C316">
        <v>-0.1123046875</v>
      </c>
      <c r="D316">
        <v>1.035400390625</v>
      </c>
      <c r="E316">
        <v>0.70953369140625</v>
      </c>
      <c r="F316">
        <v>0.919342041015625</v>
      </c>
      <c r="G316">
        <v>3.90625</v>
      </c>
    </row>
    <row r="317" ht="14.25" customHeight="1">
      <c r="A317" t="str">
        <f>316*(1/37)</f>
        <v>8.540540541</v>
      </c>
      <c r="B317">
        <v>0.063720703125</v>
      </c>
      <c r="C317">
        <v>-0.109375</v>
      </c>
      <c r="D317">
        <v>1.035888671875</v>
      </c>
      <c r="E317">
        <v>-0.66375732421875</v>
      </c>
      <c r="F317">
        <v>-0.23651123046875</v>
      </c>
      <c r="G317">
        <v>0.072479248046875</v>
      </c>
    </row>
    <row r="318" ht="14.25" customHeight="1">
      <c r="A318" t="str">
        <f>317*(1/37)</f>
        <v>8.567567568</v>
      </c>
      <c r="B318">
        <v>0.063720703125</v>
      </c>
      <c r="C318">
        <v>-0.109375</v>
      </c>
      <c r="D318">
        <v>1.035888671875</v>
      </c>
      <c r="E318">
        <v>-0.66375732421875</v>
      </c>
      <c r="F318">
        <v>-0.23651123046875</v>
      </c>
      <c r="G318">
        <v>0.072479248046875</v>
      </c>
    </row>
    <row r="319" ht="14.25" customHeight="1">
      <c r="A319" t="str">
        <f>318*(1/37)</f>
        <v>8.594594595</v>
      </c>
      <c r="B319">
        <v>0.06640625</v>
      </c>
      <c r="C319">
        <v>-0.1044921875</v>
      </c>
      <c r="D319">
        <v>1.033203125</v>
      </c>
      <c r="E319">
        <v>3.452301025390625</v>
      </c>
      <c r="F319">
        <v>-0.61798095703125</v>
      </c>
      <c r="G319">
        <v>3.90625</v>
      </c>
    </row>
    <row r="320" ht="14.25" customHeight="1">
      <c r="A320" t="str">
        <f>319*(1/37)</f>
        <v>8.621621622</v>
      </c>
      <c r="B320">
        <v>0.06640625</v>
      </c>
      <c r="C320">
        <v>-0.1044921875</v>
      </c>
      <c r="D320">
        <v>1.033203125</v>
      </c>
      <c r="E320">
        <v>3.452301025390625</v>
      </c>
      <c r="F320">
        <v>-0.61798095703125</v>
      </c>
      <c r="G320">
        <v>3.90625</v>
      </c>
    </row>
    <row r="321" ht="14.25" customHeight="1">
      <c r="A321" t="str">
        <f>320*(1/37)</f>
        <v>8.648648649</v>
      </c>
      <c r="B321">
        <v>0.072509765625</v>
      </c>
      <c r="C321">
        <v>-0.112060546875</v>
      </c>
      <c r="D321">
        <v>1.03466796875</v>
      </c>
      <c r="E321">
        <v>0.70953369140625</v>
      </c>
      <c r="F321">
        <v>-1.178741455078125</v>
      </c>
      <c r="G321">
        <v>3.90625</v>
      </c>
    </row>
    <row r="322" ht="14.25" customHeight="1">
      <c r="A322" t="str">
        <f>321*(1/37)</f>
        <v>8.675675676</v>
      </c>
      <c r="B322">
        <v>0.071044921875</v>
      </c>
      <c r="C322">
        <v>-0.112060546875</v>
      </c>
      <c r="D322">
        <v>1.041259765625</v>
      </c>
      <c r="E322">
        <v>1.88446044921875</v>
      </c>
      <c r="F322">
        <v>-1.3885498046875</v>
      </c>
      <c r="G322">
        <v>-0.1373291015625</v>
      </c>
    </row>
    <row r="323" ht="14.25" customHeight="1">
      <c r="A323" t="str">
        <f>322*(1/37)</f>
        <v>8.702702703</v>
      </c>
      <c r="B323">
        <v>0.071044921875</v>
      </c>
      <c r="C323">
        <v>-0.112060546875</v>
      </c>
      <c r="D323">
        <v>1.041259765625</v>
      </c>
      <c r="E323">
        <v>1.88446044921875</v>
      </c>
      <c r="F323">
        <v>-1.3885498046875</v>
      </c>
      <c r="G323">
        <v>-0.1373291015625</v>
      </c>
    </row>
    <row r="324" ht="14.25" customHeight="1">
      <c r="A324" t="str">
        <f>323*(1/37)</f>
        <v>8.72972973</v>
      </c>
      <c r="B324">
        <v>0.0693359375</v>
      </c>
      <c r="C324">
        <v>-0.109130859375</v>
      </c>
      <c r="D324">
        <v>1.0302734375</v>
      </c>
      <c r="E324">
        <v>-2.422332763671875</v>
      </c>
      <c r="F324">
        <v>2.452850341796875</v>
      </c>
      <c r="G324">
        <v>3.520965576171875</v>
      </c>
    </row>
    <row r="325" ht="14.25" customHeight="1">
      <c r="A325" t="str">
        <f>324*(1/37)</f>
        <v>8.756756757</v>
      </c>
      <c r="B325">
        <v>0.0693359375</v>
      </c>
      <c r="C325">
        <v>-0.109130859375</v>
      </c>
      <c r="D325">
        <v>1.0302734375</v>
      </c>
      <c r="E325">
        <v>-2.422332763671875</v>
      </c>
      <c r="F325">
        <v>2.452850341796875</v>
      </c>
      <c r="G325">
        <v>3.520965576171875</v>
      </c>
    </row>
    <row r="326" ht="14.25" customHeight="1">
      <c r="A326" t="str">
        <f>325*(1/37)</f>
        <v>8.783783784</v>
      </c>
      <c r="B326">
        <v>0.0615234375</v>
      </c>
      <c r="C326">
        <v>-0.1103515625</v>
      </c>
      <c r="D326">
        <v>1.031982421875</v>
      </c>
      <c r="E326">
        <v>0.316619873046875</v>
      </c>
      <c r="F326">
        <v>-0.61798095703125</v>
      </c>
      <c r="G326">
        <v>-0.308990478515625</v>
      </c>
    </row>
    <row r="327" ht="14.25" customHeight="1">
      <c r="A327" t="str">
        <f>326*(1/37)</f>
        <v>8.810810811</v>
      </c>
      <c r="B327">
        <v>0.0615234375</v>
      </c>
      <c r="C327">
        <v>-0.1103515625</v>
      </c>
      <c r="D327">
        <v>1.031982421875</v>
      </c>
      <c r="E327">
        <v>0.316619873046875</v>
      </c>
      <c r="F327">
        <v>-0.61798095703125</v>
      </c>
      <c r="G327">
        <v>-0.308990478515625</v>
      </c>
    </row>
    <row r="328" ht="14.25" customHeight="1">
      <c r="A328" t="str">
        <f>327*(1/37)</f>
        <v>8.837837838</v>
      </c>
      <c r="B328">
        <v>0.060546875</v>
      </c>
      <c r="C328">
        <v>-0.119140625</v>
      </c>
      <c r="D328">
        <v>1.044677734375</v>
      </c>
      <c r="E328">
        <v>-1.827239990234375</v>
      </c>
      <c r="F328">
        <v>-2.54058837890625</v>
      </c>
      <c r="G328">
        <v>1.987457275390625</v>
      </c>
    </row>
    <row r="329" ht="14.25" customHeight="1">
      <c r="A329" t="str">
        <f>328*(1/37)</f>
        <v>8.864864865</v>
      </c>
      <c r="B329">
        <v>0.060546875</v>
      </c>
      <c r="C329">
        <v>-0.119140625</v>
      </c>
      <c r="D329">
        <v>1.044677734375</v>
      </c>
      <c r="E329">
        <v>-1.827239990234375</v>
      </c>
      <c r="F329">
        <v>-2.54058837890625</v>
      </c>
      <c r="G329">
        <v>1.987457275390625</v>
      </c>
    </row>
    <row r="330" ht="14.25" customHeight="1">
      <c r="A330" t="str">
        <f>329*(1/37)</f>
        <v>8.891891892</v>
      </c>
      <c r="B330">
        <v>0.082275390625</v>
      </c>
      <c r="C330">
        <v>-0.112060546875</v>
      </c>
      <c r="D330">
        <v>1.0615234375</v>
      </c>
      <c r="E330">
        <v>-2.4261474609375</v>
      </c>
      <c r="F330">
        <v>-0.61798095703125</v>
      </c>
      <c r="G330">
        <v>3.139495849609375</v>
      </c>
    </row>
    <row r="331" ht="14.25" customHeight="1">
      <c r="A331" t="str">
        <f>330*(1/37)</f>
        <v>8.918918919</v>
      </c>
      <c r="B331">
        <v>0.08154296875</v>
      </c>
      <c r="C331">
        <v>-0.099609375</v>
      </c>
      <c r="D331">
        <v>1.013427734375</v>
      </c>
      <c r="E331">
        <v>-2.4261474609375</v>
      </c>
      <c r="F331">
        <v>-2.155303955078125</v>
      </c>
      <c r="G331">
        <v>-1.842498779296875</v>
      </c>
    </row>
    <row r="332" ht="14.25" customHeight="1">
      <c r="A332" t="str">
        <f>331*(1/37)</f>
        <v>8.945945946</v>
      </c>
      <c r="B332">
        <v>0.08154296875</v>
      </c>
      <c r="C332">
        <v>-0.099609375</v>
      </c>
      <c r="D332">
        <v>1.013427734375</v>
      </c>
      <c r="E332">
        <v>-2.4261474609375</v>
      </c>
      <c r="F332">
        <v>-2.155303955078125</v>
      </c>
      <c r="G332">
        <v>-1.842498779296875</v>
      </c>
    </row>
    <row r="333" ht="14.25" customHeight="1">
      <c r="A333" t="str">
        <f>332*(1/37)</f>
        <v>8.972972973</v>
      </c>
      <c r="B333">
        <v>0.068359375</v>
      </c>
      <c r="C333">
        <v>-0.17529296875</v>
      </c>
      <c r="D333">
        <v>0.99951171875</v>
      </c>
      <c r="E333">
        <v>-1.251220703125</v>
      </c>
      <c r="F333">
        <v>0.919342041015625</v>
      </c>
      <c r="G333">
        <v>-1.45721435546875</v>
      </c>
    </row>
    <row r="334" ht="14.25" customHeight="1">
      <c r="A334" t="str">
        <f>333*(1/37)</f>
        <v>9</v>
      </c>
      <c r="B334">
        <v>0.068359375</v>
      </c>
      <c r="C334">
        <v>-0.17529296875</v>
      </c>
      <c r="D334">
        <v>0.99951171875</v>
      </c>
      <c r="E334">
        <v>-1.251220703125</v>
      </c>
      <c r="F334">
        <v>0.919342041015625</v>
      </c>
      <c r="G334">
        <v>-1.45721435546875</v>
      </c>
    </row>
    <row r="335" ht="14.25" customHeight="1">
      <c r="A335" t="str">
        <f>334*(1/37)</f>
        <v>9.027027027</v>
      </c>
      <c r="B335">
        <v>0.10302734375</v>
      </c>
      <c r="C335">
        <v>-0.125732421875</v>
      </c>
      <c r="D335">
        <v>1.01025390625</v>
      </c>
      <c r="E335">
        <v>0.70953369140625</v>
      </c>
      <c r="F335">
        <v>1.300811767578125</v>
      </c>
      <c r="G335">
        <v>0.48065185546875</v>
      </c>
    </row>
    <row r="336" ht="14.25" customHeight="1">
      <c r="A336" t="str">
        <f>335*(1/37)</f>
        <v>9.054054054</v>
      </c>
      <c r="B336">
        <v>0.10302734375</v>
      </c>
      <c r="C336">
        <v>-0.125732421875</v>
      </c>
      <c r="D336">
        <v>1.01025390625</v>
      </c>
      <c r="E336">
        <v>0.70953369140625</v>
      </c>
      <c r="F336">
        <v>1.300811767578125</v>
      </c>
      <c r="G336">
        <v>0.48065185546875</v>
      </c>
    </row>
    <row r="337" ht="14.25" customHeight="1">
      <c r="A337" t="str">
        <f>336*(1/37)</f>
        <v>9.081081081</v>
      </c>
      <c r="B337">
        <v>0.077880859375</v>
      </c>
      <c r="C337">
        <v>-0.126953125</v>
      </c>
      <c r="D337">
        <v>1.041015625</v>
      </c>
      <c r="E337">
        <v>0.316619873046875</v>
      </c>
      <c r="F337">
        <v>-2.155303955078125</v>
      </c>
      <c r="G337">
        <v>-3.757476806640625</v>
      </c>
    </row>
    <row r="338" ht="14.25" customHeight="1">
      <c r="A338" t="str">
        <f>337*(1/37)</f>
        <v>9.108108108</v>
      </c>
      <c r="B338">
        <v>0.077880859375</v>
      </c>
      <c r="C338">
        <v>-0.126953125</v>
      </c>
      <c r="D338">
        <v>1.041015625</v>
      </c>
      <c r="E338">
        <v>0.316619873046875</v>
      </c>
      <c r="F338">
        <v>-2.155303955078125</v>
      </c>
      <c r="G338">
        <v>-3.757476806640625</v>
      </c>
    </row>
    <row r="339" ht="14.25" customHeight="1">
      <c r="A339" t="str">
        <f>338*(1/37)</f>
        <v>9.135135135</v>
      </c>
      <c r="B339">
        <v>0.068359375</v>
      </c>
      <c r="C339">
        <v>-0.107666015625</v>
      </c>
      <c r="D339">
        <v>1.0361328125</v>
      </c>
      <c r="E339">
        <v>0.70953369140625</v>
      </c>
      <c r="F339">
        <v>-1.77001953125</v>
      </c>
      <c r="G339">
        <v>2.75421142578125</v>
      </c>
    </row>
    <row r="340" ht="14.25" customHeight="1">
      <c r="A340" t="str">
        <f>339*(1/37)</f>
        <v>9.162162162</v>
      </c>
      <c r="B340">
        <v>0.068359375</v>
      </c>
      <c r="C340">
        <v>-0.107666015625</v>
      </c>
      <c r="D340">
        <v>1.0361328125</v>
      </c>
      <c r="E340">
        <v>0.70953369140625</v>
      </c>
      <c r="F340">
        <v>-1.77001953125</v>
      </c>
      <c r="G340">
        <v>2.75421142578125</v>
      </c>
    </row>
    <row r="341" ht="14.25" customHeight="1">
      <c r="A341" t="str">
        <f>340*(1/37)</f>
        <v>9.189189189</v>
      </c>
      <c r="B341">
        <v>0.06494140625</v>
      </c>
      <c r="C341">
        <v>-0.107666015625</v>
      </c>
      <c r="D341">
        <v>1.030517578125</v>
      </c>
      <c r="E341">
        <v>-0.461578369140625</v>
      </c>
      <c r="F341">
        <v>-2.54058837890625</v>
      </c>
      <c r="G341">
        <v>-1.07574462890625</v>
      </c>
    </row>
    <row r="342" ht="14.25" customHeight="1">
      <c r="A342" t="str">
        <f>341*(1/37)</f>
        <v>9.216216216</v>
      </c>
      <c r="B342">
        <v>0.06494140625</v>
      </c>
      <c r="C342">
        <v>-0.107666015625</v>
      </c>
      <c r="D342">
        <v>1.030517578125</v>
      </c>
      <c r="E342">
        <v>-0.461578369140625</v>
      </c>
      <c r="F342">
        <v>-2.54058837890625</v>
      </c>
      <c r="G342">
        <v>-1.07574462890625</v>
      </c>
    </row>
    <row r="343" ht="14.25" customHeight="1">
      <c r="A343" t="str">
        <f>342*(1/37)</f>
        <v>9.243243243</v>
      </c>
      <c r="B343">
        <v>0.06787109375</v>
      </c>
      <c r="C343">
        <v>-0.117431640625</v>
      </c>
      <c r="D343">
        <v>1.030029296875</v>
      </c>
      <c r="E343">
        <v>-0.46539306640625</v>
      </c>
      <c r="F343">
        <v>0.74005126953125</v>
      </c>
      <c r="G343">
        <v>3.90625</v>
      </c>
    </row>
    <row r="344" ht="14.25" customHeight="1">
      <c r="A344" t="str">
        <f>343*(1/37)</f>
        <v>9.27027027</v>
      </c>
      <c r="B344">
        <v>0.06787109375</v>
      </c>
      <c r="C344">
        <v>-0.117431640625</v>
      </c>
      <c r="D344">
        <v>1.030029296875</v>
      </c>
      <c r="E344">
        <v>-0.46539306640625</v>
      </c>
      <c r="F344">
        <v>0.74005126953125</v>
      </c>
      <c r="G344">
        <v>3.90625</v>
      </c>
    </row>
    <row r="345" ht="14.25" customHeight="1">
      <c r="A345" t="str">
        <f>344*(1/37)</f>
        <v>9.297297297</v>
      </c>
      <c r="B345">
        <v>0.064697265625</v>
      </c>
      <c r="C345">
        <v>-0.110595703125</v>
      </c>
      <c r="D345">
        <v>1.04150390625</v>
      </c>
      <c r="E345">
        <v>0.70953369140625</v>
      </c>
      <c r="F345">
        <v>-1.003265380859375</v>
      </c>
      <c r="G345">
        <v>1.605987548828125</v>
      </c>
    </row>
    <row r="346" ht="14.25" customHeight="1">
      <c r="A346" t="str">
        <f>345*(1/37)</f>
        <v>9.324324324</v>
      </c>
      <c r="B346">
        <v>0.064697265625</v>
      </c>
      <c r="C346">
        <v>-0.110595703125</v>
      </c>
      <c r="D346">
        <v>1.04150390625</v>
      </c>
      <c r="E346">
        <v>0.70953369140625</v>
      </c>
      <c r="F346">
        <v>-1.003265380859375</v>
      </c>
      <c r="G346">
        <v>1.605987548828125</v>
      </c>
    </row>
    <row r="347" ht="14.25" customHeight="1">
      <c r="A347" t="str">
        <f>346*(1/37)</f>
        <v>9.351351351</v>
      </c>
      <c r="B347">
        <v>0.072021484375</v>
      </c>
      <c r="C347">
        <v>-0.11474609375</v>
      </c>
      <c r="D347">
        <v>1.033935546875</v>
      </c>
      <c r="E347">
        <v>-0.46539306640625</v>
      </c>
      <c r="F347">
        <v>-0.61798095703125</v>
      </c>
      <c r="G347">
        <v>-1.8768310546875</v>
      </c>
    </row>
    <row r="348" ht="14.25" customHeight="1">
      <c r="A348" t="str">
        <f>347*(1/37)</f>
        <v>9.378378378</v>
      </c>
      <c r="B348">
        <v>0.063720703125</v>
      </c>
      <c r="C348">
        <v>-0.1064453125</v>
      </c>
      <c r="D348">
        <v>1.046630859375</v>
      </c>
      <c r="E348">
        <v>0.70953369140625</v>
      </c>
      <c r="F348">
        <v>0.919342041015625</v>
      </c>
      <c r="G348">
        <v>1.224517822265625</v>
      </c>
    </row>
    <row r="349" ht="14.25" customHeight="1">
      <c r="A349" t="str">
        <f>348*(1/37)</f>
        <v>9.405405405</v>
      </c>
      <c r="B349">
        <v>0.063720703125</v>
      </c>
      <c r="C349">
        <v>-0.1064453125</v>
      </c>
      <c r="D349">
        <v>1.046630859375</v>
      </c>
      <c r="E349">
        <v>0.70953369140625</v>
      </c>
      <c r="F349">
        <v>0.919342041015625</v>
      </c>
      <c r="G349">
        <v>1.224517822265625</v>
      </c>
    </row>
    <row r="350" ht="14.25" customHeight="1">
      <c r="A350" t="str">
        <f>349*(1/37)</f>
        <v>9.432432432</v>
      </c>
      <c r="B350">
        <v>0.08251953125</v>
      </c>
      <c r="C350">
        <v>-0.10205078125</v>
      </c>
      <c r="D350">
        <v>1.03564453125</v>
      </c>
      <c r="E350">
        <v>1.88446044921875</v>
      </c>
      <c r="F350">
        <v>-1.003265380859375</v>
      </c>
      <c r="G350">
        <v>1.605987548828125</v>
      </c>
    </row>
    <row r="351" ht="14.25" customHeight="1">
      <c r="A351" t="str">
        <f>350*(1/37)</f>
        <v>9.459459459</v>
      </c>
      <c r="B351">
        <v>0.0703125</v>
      </c>
      <c r="C351">
        <v>-0.10595703125</v>
      </c>
      <c r="D351">
        <v>1.04541015625</v>
      </c>
      <c r="E351">
        <v>2.468109130859375</v>
      </c>
      <c r="F351">
        <v>0.919342041015625</v>
      </c>
      <c r="G351">
        <v>5.054473876953125</v>
      </c>
    </row>
    <row r="352" ht="14.25" customHeight="1">
      <c r="A352" t="str">
        <f>351*(1/37)</f>
        <v>9.486486486</v>
      </c>
      <c r="B352">
        <v>0.0703125</v>
      </c>
      <c r="C352">
        <v>-0.10595703125</v>
      </c>
      <c r="D352">
        <v>1.04541015625</v>
      </c>
      <c r="E352">
        <v>2.468109130859375</v>
      </c>
      <c r="F352">
        <v>0.919342041015625</v>
      </c>
      <c r="G352">
        <v>5.054473876953125</v>
      </c>
    </row>
    <row r="353" ht="14.25" customHeight="1">
      <c r="A353" t="str">
        <f>352*(1/37)</f>
        <v>9.513513514</v>
      </c>
      <c r="B353">
        <v>0.073486328125</v>
      </c>
      <c r="C353">
        <v>-0.115478515625</v>
      </c>
      <c r="D353">
        <v>1.038330078125</v>
      </c>
      <c r="E353">
        <v>0.316619873046875</v>
      </c>
      <c r="F353">
        <v>-0.23651123046875</v>
      </c>
      <c r="G353">
        <v>-0.69427490234375</v>
      </c>
    </row>
    <row r="354" ht="14.25" customHeight="1">
      <c r="A354" t="str">
        <f>353*(1/37)</f>
        <v>9.540540541</v>
      </c>
      <c r="B354">
        <v>0.073486328125</v>
      </c>
      <c r="C354">
        <v>-0.115478515625</v>
      </c>
      <c r="D354">
        <v>1.038330078125</v>
      </c>
      <c r="E354">
        <v>0.316619873046875</v>
      </c>
      <c r="F354">
        <v>-0.23651123046875</v>
      </c>
      <c r="G354">
        <v>-0.69427490234375</v>
      </c>
    </row>
    <row r="355" ht="14.25" customHeight="1">
      <c r="A355" t="str">
        <f>354*(1/37)</f>
        <v>9.567567568</v>
      </c>
      <c r="B355">
        <v>0.064453125</v>
      </c>
      <c r="C355">
        <v>-0.1103515625</v>
      </c>
      <c r="D355">
        <v>1.03515625</v>
      </c>
      <c r="E355">
        <v>1.88446044921875</v>
      </c>
      <c r="F355">
        <v>0.598907470703125</v>
      </c>
      <c r="G355">
        <v>1.224517822265625</v>
      </c>
    </row>
    <row r="356" ht="14.25" customHeight="1">
      <c r="A356" t="str">
        <f>355*(1/37)</f>
        <v>9.594594595</v>
      </c>
      <c r="B356">
        <v>0.0615234375</v>
      </c>
      <c r="C356">
        <v>-0.112548828125</v>
      </c>
      <c r="D356">
        <v>1.03515625</v>
      </c>
      <c r="E356">
        <v>0.70953369140625</v>
      </c>
      <c r="F356">
        <v>-2.155303955078125</v>
      </c>
      <c r="G356">
        <v>3.520965576171875</v>
      </c>
    </row>
    <row r="357" ht="14.25" customHeight="1">
      <c r="A357" t="str">
        <f>356*(1/37)</f>
        <v>9.621621622</v>
      </c>
      <c r="B357">
        <v>0.0615234375</v>
      </c>
      <c r="C357">
        <v>-0.112548828125</v>
      </c>
      <c r="D357">
        <v>1.03515625</v>
      </c>
      <c r="E357">
        <v>0.70953369140625</v>
      </c>
      <c r="F357">
        <v>-2.155303955078125</v>
      </c>
      <c r="G357">
        <v>3.520965576171875</v>
      </c>
    </row>
    <row r="358" ht="14.25" customHeight="1">
      <c r="A358" t="str">
        <f>357*(1/37)</f>
        <v>9.648648649</v>
      </c>
      <c r="B358">
        <v>0.0673828125</v>
      </c>
      <c r="C358">
        <v>-0.113525390625</v>
      </c>
      <c r="D358">
        <v>1.036865234375</v>
      </c>
      <c r="E358">
        <v>0.70953369140625</v>
      </c>
      <c r="F358">
        <v>-1.77001953125</v>
      </c>
      <c r="G358">
        <v>4.673004150390625</v>
      </c>
    </row>
    <row r="359" ht="14.25" customHeight="1">
      <c r="A359" t="str">
        <f>358*(1/37)</f>
        <v>9.675675676</v>
      </c>
      <c r="B359">
        <v>0.0673828125</v>
      </c>
      <c r="C359">
        <v>-0.113525390625</v>
      </c>
      <c r="D359">
        <v>1.036865234375</v>
      </c>
      <c r="E359">
        <v>0.70953369140625</v>
      </c>
      <c r="F359">
        <v>-1.77001953125</v>
      </c>
      <c r="G359">
        <v>4.673004150390625</v>
      </c>
    </row>
    <row r="360" ht="14.25" customHeight="1">
      <c r="A360" t="str">
        <f>359*(1/37)</f>
        <v>9.702702703</v>
      </c>
      <c r="B360">
        <v>0.066650390625</v>
      </c>
      <c r="C360">
        <v>-0.1123046875</v>
      </c>
      <c r="D360">
        <v>1.041015625</v>
      </c>
      <c r="E360">
        <v>4.23431396484375</v>
      </c>
      <c r="F360">
        <v>-1.77001953125</v>
      </c>
      <c r="G360">
        <v>-1.45721435546875</v>
      </c>
    </row>
    <row r="361" ht="14.25" customHeight="1">
      <c r="A361" t="str">
        <f>360*(1/37)</f>
        <v>9.72972973</v>
      </c>
      <c r="B361">
        <v>0.066650390625</v>
      </c>
      <c r="C361">
        <v>-0.1123046875</v>
      </c>
      <c r="D361">
        <v>1.041015625</v>
      </c>
      <c r="E361">
        <v>4.23431396484375</v>
      </c>
      <c r="F361">
        <v>-1.77001953125</v>
      </c>
      <c r="G361">
        <v>-1.45721435546875</v>
      </c>
    </row>
    <row r="362" ht="14.25" customHeight="1">
      <c r="A362" t="str">
        <f>361*(1/37)</f>
        <v>9.756756757</v>
      </c>
      <c r="B362">
        <v>0.068603515625</v>
      </c>
      <c r="C362">
        <v>-0.099853515625</v>
      </c>
      <c r="D362">
        <v>1.04052734375</v>
      </c>
      <c r="E362">
        <v>3.44085693359375</v>
      </c>
      <c r="F362">
        <v>-1.003265380859375</v>
      </c>
      <c r="G362">
        <v>0.8392333984375</v>
      </c>
    </row>
    <row r="363" ht="14.25" customHeight="1">
      <c r="A363" t="str">
        <f>362*(1/37)</f>
        <v>9.783783784</v>
      </c>
      <c r="B363">
        <v>0.068603515625</v>
      </c>
      <c r="C363">
        <v>-0.099853515625</v>
      </c>
      <c r="D363">
        <v>1.04052734375</v>
      </c>
      <c r="E363">
        <v>3.44085693359375</v>
      </c>
      <c r="F363">
        <v>-1.003265380859375</v>
      </c>
      <c r="G363">
        <v>0.8392333984375</v>
      </c>
    </row>
    <row r="364" ht="14.25" customHeight="1">
      <c r="A364" t="str">
        <f>363*(1/37)</f>
        <v>9.810810811</v>
      </c>
      <c r="B364">
        <v>0.064453125</v>
      </c>
      <c r="C364">
        <v>-0.10546875</v>
      </c>
      <c r="D364">
        <v>1.03076171875</v>
      </c>
      <c r="E364">
        <v>-4.383087158203125</v>
      </c>
      <c r="F364">
        <v>-2.155303955078125</v>
      </c>
      <c r="G364">
        <v>-1.842498779296875</v>
      </c>
    </row>
    <row r="365" ht="14.25" customHeight="1">
      <c r="A365" t="str">
        <f>364*(1/37)</f>
        <v>9.837837838</v>
      </c>
      <c r="B365">
        <v>0.064453125</v>
      </c>
      <c r="C365">
        <v>-0.10546875</v>
      </c>
      <c r="D365">
        <v>1.03076171875</v>
      </c>
      <c r="E365">
        <v>-4.383087158203125</v>
      </c>
      <c r="F365">
        <v>-2.155303955078125</v>
      </c>
      <c r="G365">
        <v>-1.842498779296875</v>
      </c>
    </row>
    <row r="366" ht="14.25" customHeight="1">
      <c r="A366" t="str">
        <f>365*(1/37)</f>
        <v>9.864864865</v>
      </c>
      <c r="B366">
        <v>0.069580078125</v>
      </c>
      <c r="C366">
        <v>-0.108154296875</v>
      </c>
      <c r="D366">
        <v>1.03662109375</v>
      </c>
      <c r="E366">
        <v>0.70953369140625</v>
      </c>
      <c r="F366">
        <v>-0.026702880859375</v>
      </c>
      <c r="G366">
        <v>-0.308990478515625</v>
      </c>
    </row>
    <row r="367" ht="14.25" customHeight="1">
      <c r="A367" t="str">
        <f>366*(1/37)</f>
        <v>9.891891892</v>
      </c>
      <c r="B367">
        <v>0.069580078125</v>
      </c>
      <c r="C367">
        <v>-0.108154296875</v>
      </c>
      <c r="D367">
        <v>1.03662109375</v>
      </c>
      <c r="E367">
        <v>0.70953369140625</v>
      </c>
      <c r="F367">
        <v>-0.026702880859375</v>
      </c>
      <c r="G367">
        <v>-0.308990478515625</v>
      </c>
    </row>
    <row r="368" ht="14.25" customHeight="1">
      <c r="A368" t="str">
        <f>367*(1/37)</f>
        <v>9.918918919</v>
      </c>
      <c r="B368">
        <v>0.076171875</v>
      </c>
      <c r="C368">
        <v>-0.1064453125</v>
      </c>
      <c r="D368">
        <v>1.044921875</v>
      </c>
      <c r="E368">
        <v>-0.0762939453125</v>
      </c>
      <c r="F368">
        <v>-2.536773681640625</v>
      </c>
      <c r="G368">
        <v>0.457763671875</v>
      </c>
    </row>
    <row r="369" ht="14.25" customHeight="1">
      <c r="A369" t="str">
        <f>368*(1/37)</f>
        <v>9.945945946</v>
      </c>
      <c r="B369">
        <v>0.076171875</v>
      </c>
      <c r="C369">
        <v>-0.1064453125</v>
      </c>
      <c r="D369">
        <v>1.044921875</v>
      </c>
      <c r="E369">
        <v>-0.0762939453125</v>
      </c>
      <c r="F369">
        <v>-2.536773681640625</v>
      </c>
      <c r="G369">
        <v>0.457763671875</v>
      </c>
    </row>
    <row r="370" ht="14.25" customHeight="1">
      <c r="A370" t="str">
        <f>369*(1/37)</f>
        <v>9.972972973</v>
      </c>
      <c r="B370">
        <v>0.066162109375</v>
      </c>
      <c r="C370">
        <v>-0.11279296875</v>
      </c>
      <c r="D370">
        <v>1.0361328125</v>
      </c>
      <c r="E370">
        <v>-0.46539306640625</v>
      </c>
      <c r="F370">
        <v>-0.61798095703125</v>
      </c>
      <c r="G370">
        <v>0.667572021484375</v>
      </c>
    </row>
    <row r="371" ht="14.25" customHeight="1">
      <c r="A371" t="str">
        <f>370*(1/37)</f>
        <v>10</v>
      </c>
      <c r="B371">
        <v>0.066162109375</v>
      </c>
      <c r="C371">
        <v>-0.11279296875</v>
      </c>
      <c r="D371">
        <v>1.0361328125</v>
      </c>
      <c r="E371">
        <v>-0.46539306640625</v>
      </c>
      <c r="F371">
        <v>-0.61798095703125</v>
      </c>
      <c r="G371">
        <v>0.667572021484375</v>
      </c>
    </row>
    <row r="372" ht="14.25" customHeight="1">
      <c r="A372" t="str">
        <f>371*(1/37)</f>
        <v>10.02702703</v>
      </c>
      <c r="B372">
        <v>0.06689453125</v>
      </c>
      <c r="C372">
        <v>-0.102783203125</v>
      </c>
      <c r="D372">
        <v>1.0361328125</v>
      </c>
      <c r="E372">
        <v>3.05938720703125</v>
      </c>
      <c r="F372">
        <v>-3.307342529296875</v>
      </c>
      <c r="G372">
        <v>-1.45721435546875</v>
      </c>
    </row>
    <row r="373" ht="14.25" customHeight="1">
      <c r="A373" t="str">
        <f>372*(1/37)</f>
        <v>10.05405405</v>
      </c>
      <c r="B373">
        <v>0.06689453125</v>
      </c>
      <c r="C373">
        <v>-0.102783203125</v>
      </c>
      <c r="D373">
        <v>1.0361328125</v>
      </c>
      <c r="E373">
        <v>3.05938720703125</v>
      </c>
      <c r="F373">
        <v>-3.307342529296875</v>
      </c>
      <c r="G373">
        <v>-1.45721435546875</v>
      </c>
    </row>
    <row r="374" ht="14.25" customHeight="1">
      <c r="A374" t="str">
        <f>373*(1/37)</f>
        <v>10.08108108</v>
      </c>
      <c r="B374">
        <v>0.068603515625</v>
      </c>
      <c r="C374">
        <v>-0.109619140625</v>
      </c>
      <c r="D374">
        <v>1.0341796875</v>
      </c>
      <c r="E374">
        <v>2.277374267578125</v>
      </c>
      <c r="F374">
        <v>-4.459381103515625</v>
      </c>
      <c r="G374">
        <v>0.8392333984375</v>
      </c>
    </row>
    <row r="375" ht="14.25" customHeight="1">
      <c r="A375" t="str">
        <f>374*(1/37)</f>
        <v>10.10810811</v>
      </c>
      <c r="B375">
        <v>0.068603515625</v>
      </c>
      <c r="C375">
        <v>-0.109619140625</v>
      </c>
      <c r="D375">
        <v>1.0341796875</v>
      </c>
      <c r="E375">
        <v>2.277374267578125</v>
      </c>
      <c r="F375">
        <v>-4.459381103515625</v>
      </c>
      <c r="G375">
        <v>0.8392333984375</v>
      </c>
    </row>
    <row r="376" ht="14.25" customHeight="1">
      <c r="A376" t="str">
        <f>375*(1/37)</f>
        <v>10.13513514</v>
      </c>
      <c r="B376">
        <v>0.068115234375</v>
      </c>
      <c r="C376">
        <v>-0.113525390625</v>
      </c>
      <c r="D376">
        <v>1.041748046875</v>
      </c>
      <c r="E376">
        <v>0.514984130859375</v>
      </c>
      <c r="F376">
        <v>-2.918243408203125</v>
      </c>
      <c r="G376">
        <v>3.90625</v>
      </c>
    </row>
    <row r="377" ht="14.25" customHeight="1">
      <c r="A377" t="str">
        <f>376*(1/37)</f>
        <v>10.16216216</v>
      </c>
      <c r="B377">
        <v>0.068115234375</v>
      </c>
      <c r="C377">
        <v>-0.113525390625</v>
      </c>
      <c r="D377">
        <v>1.041748046875</v>
      </c>
      <c r="E377">
        <v>0.514984130859375</v>
      </c>
      <c r="F377">
        <v>-2.918243408203125</v>
      </c>
      <c r="G377">
        <v>3.90625</v>
      </c>
    </row>
    <row r="378" ht="14.25" customHeight="1">
      <c r="A378" t="str">
        <f>377*(1/37)</f>
        <v>10.18918919</v>
      </c>
      <c r="B378">
        <v>0.067626953125</v>
      </c>
      <c r="C378">
        <v>-0.111572265625</v>
      </c>
      <c r="D378">
        <v>1.04150390625</v>
      </c>
      <c r="E378">
        <v>-1.64031982421875</v>
      </c>
      <c r="F378">
        <v>-1.56402587890625</v>
      </c>
      <c r="G378">
        <v>0.457763671875</v>
      </c>
    </row>
    <row r="379" ht="14.25" customHeight="1">
      <c r="A379" t="str">
        <f>378*(1/37)</f>
        <v>10.21621622</v>
      </c>
      <c r="B379">
        <v>0.067626953125</v>
      </c>
      <c r="C379">
        <v>-0.111572265625</v>
      </c>
      <c r="D379">
        <v>1.04150390625</v>
      </c>
      <c r="E379">
        <v>-1.64031982421875</v>
      </c>
      <c r="F379">
        <v>-1.56402587890625</v>
      </c>
      <c r="G379">
        <v>0.457763671875</v>
      </c>
    </row>
    <row r="380" ht="14.25" customHeight="1">
      <c r="A380" t="str">
        <f>379*(1/37)</f>
        <v>10.24324324</v>
      </c>
      <c r="B380">
        <v>0.072998046875</v>
      </c>
      <c r="C380">
        <v>-0.110595703125</v>
      </c>
      <c r="D380">
        <v>1.036376953125</v>
      </c>
      <c r="E380">
        <v>0.70953369140625</v>
      </c>
      <c r="F380">
        <v>-0.232696533203125</v>
      </c>
      <c r="G380">
        <v>1.224517822265625</v>
      </c>
    </row>
    <row r="381" ht="14.25" customHeight="1">
      <c r="A381" t="str">
        <f>380*(1/37)</f>
        <v>10.27027027</v>
      </c>
      <c r="B381">
        <v>0.073974609375</v>
      </c>
      <c r="C381">
        <v>-0.10498046875</v>
      </c>
      <c r="D381">
        <v>1.031005859375</v>
      </c>
      <c r="E381">
        <v>1.491546630859375</v>
      </c>
      <c r="F381">
        <v>-4.840850830078125</v>
      </c>
      <c r="G381">
        <v>3.9825439453125</v>
      </c>
    </row>
    <row r="382" ht="14.25" customHeight="1">
      <c r="A382" t="str">
        <f>381*(1/37)</f>
        <v>10.2972973</v>
      </c>
      <c r="B382">
        <v>0.074462890625</v>
      </c>
      <c r="C382">
        <v>-0.11572265625</v>
      </c>
      <c r="D382">
        <v>1.031494140625</v>
      </c>
      <c r="E382">
        <v>-1.83868408203125</v>
      </c>
      <c r="F382">
        <v>-0.61798095703125</v>
      </c>
      <c r="G382">
        <v>-1.07574462890625</v>
      </c>
    </row>
    <row r="383" ht="14.25" customHeight="1">
      <c r="A383" t="str">
        <f>382*(1/37)</f>
        <v>10.32432432</v>
      </c>
      <c r="B383">
        <v>0.06689453125</v>
      </c>
      <c r="C383">
        <v>-0.09619140625</v>
      </c>
      <c r="D383">
        <v>1.03564453125</v>
      </c>
      <c r="E383">
        <v>2.666473388671875</v>
      </c>
      <c r="F383">
        <v>-1.384735107421875</v>
      </c>
      <c r="G383">
        <v>1.224517822265625</v>
      </c>
    </row>
    <row r="384" ht="14.25" customHeight="1">
      <c r="A384" t="str">
        <f>383*(1/37)</f>
        <v>10.35135135</v>
      </c>
      <c r="B384">
        <v>0.068359375</v>
      </c>
      <c r="C384">
        <v>-0.10693359375</v>
      </c>
      <c r="D384">
        <v>1.035888671875</v>
      </c>
      <c r="E384">
        <v>2.0599365234375</v>
      </c>
      <c r="F384">
        <v>-2.92205810546875</v>
      </c>
      <c r="G384">
        <v>-0.690460205078125</v>
      </c>
    </row>
    <row r="385" ht="14.25" customHeight="1">
      <c r="A385" t="str">
        <f>384*(1/37)</f>
        <v>10.37837838</v>
      </c>
      <c r="B385">
        <v>0.0693359375</v>
      </c>
      <c r="C385">
        <v>-0.105224609375</v>
      </c>
      <c r="D385">
        <v>1.033447265625</v>
      </c>
      <c r="E385">
        <v>0.70953369140625</v>
      </c>
      <c r="F385">
        <v>0.152587890625</v>
      </c>
      <c r="G385">
        <v>1.224517822265625</v>
      </c>
    </row>
    <row r="386" ht="14.25" customHeight="1">
      <c r="A386" t="str">
        <f>385*(1/37)</f>
        <v>10.40540541</v>
      </c>
      <c r="B386">
        <v>0.072509765625</v>
      </c>
      <c r="C386">
        <v>-0.111328125</v>
      </c>
      <c r="D386">
        <v>1.0400390625</v>
      </c>
      <c r="E386">
        <v>1.491546630859375</v>
      </c>
      <c r="F386">
        <v>-0.61798095703125</v>
      </c>
      <c r="G386">
        <v>0.0762939453125</v>
      </c>
    </row>
    <row r="387" ht="14.25" customHeight="1">
      <c r="A387" t="str">
        <f>386*(1/37)</f>
        <v>10.43243243</v>
      </c>
      <c r="B387">
        <v>0.0673828125</v>
      </c>
      <c r="C387">
        <v>-0.11279296875</v>
      </c>
      <c r="D387">
        <v>1.03857421875</v>
      </c>
      <c r="E387">
        <v>1.491546630859375</v>
      </c>
      <c r="F387">
        <v>-5.22613525390625</v>
      </c>
      <c r="G387">
        <v>-2.223968505859375</v>
      </c>
    </row>
    <row r="388" ht="14.25" customHeight="1">
      <c r="A388" t="str">
        <f>387*(1/37)</f>
        <v>10.45945946</v>
      </c>
      <c r="B388">
        <v>0.0673828125</v>
      </c>
      <c r="C388">
        <v>-0.11083984375</v>
      </c>
      <c r="D388">
        <v>1.027587890625</v>
      </c>
      <c r="E388">
        <v>-0.858306884765625</v>
      </c>
      <c r="F388">
        <v>-0.61798095703125</v>
      </c>
      <c r="G388">
        <v>0.072479248046875</v>
      </c>
    </row>
    <row r="389" ht="14.25" customHeight="1">
      <c r="A389" t="str">
        <f>388*(1/37)</f>
        <v>10.48648649</v>
      </c>
      <c r="B389">
        <v>0.06982421875</v>
      </c>
      <c r="C389">
        <v>-0.10302734375</v>
      </c>
      <c r="D389">
        <v>1.029296875</v>
      </c>
      <c r="E389">
        <v>-0.46539306640625</v>
      </c>
      <c r="F389">
        <v>-1.003265380859375</v>
      </c>
      <c r="G389">
        <v>2.410888671875</v>
      </c>
    </row>
    <row r="390" ht="14.25" customHeight="1">
      <c r="A390" t="str">
        <f>389*(1/37)</f>
        <v>10.51351351</v>
      </c>
      <c r="B390">
        <v>0.0703125</v>
      </c>
      <c r="C390">
        <v>-0.098876953125</v>
      </c>
      <c r="D390">
        <v>1.029541015625</v>
      </c>
      <c r="E390">
        <v>1.491546630859375</v>
      </c>
      <c r="F390">
        <v>-2.92205810546875</v>
      </c>
      <c r="G390">
        <v>1.224517822265625</v>
      </c>
    </row>
    <row r="391" ht="14.25" customHeight="1">
      <c r="A391" t="str">
        <f>390*(1/37)</f>
        <v>10.54054054</v>
      </c>
      <c r="B391">
        <v>0.06591796875</v>
      </c>
      <c r="C391">
        <v>-0.10888671875</v>
      </c>
      <c r="D391">
        <v>1.04736328125</v>
      </c>
      <c r="E391">
        <v>-0.0762939453125</v>
      </c>
      <c r="F391">
        <v>-0.232696533203125</v>
      </c>
      <c r="G391">
        <v>0.8392333984375</v>
      </c>
    </row>
    <row r="392" ht="14.25" customHeight="1">
      <c r="A392" t="str">
        <f>391*(1/37)</f>
        <v>10.56756757</v>
      </c>
      <c r="B392">
        <v>0.08203125</v>
      </c>
      <c r="C392">
        <v>-0.1162109375</v>
      </c>
      <c r="D392">
        <v>1.042724609375</v>
      </c>
      <c r="E392">
        <v>-2.033233642578125</v>
      </c>
      <c r="F392">
        <v>-1.77001953125</v>
      </c>
      <c r="G392">
        <v>1.224517822265625</v>
      </c>
    </row>
    <row r="393" ht="14.25" customHeight="1">
      <c r="A393" t="str">
        <f>392*(1/37)</f>
        <v>10.59459459</v>
      </c>
      <c r="B393">
        <v>0.0693359375</v>
      </c>
      <c r="C393">
        <v>-0.109130859375</v>
      </c>
      <c r="D393">
        <v>1.031494140625</v>
      </c>
      <c r="E393">
        <v>1.102447509765625</v>
      </c>
      <c r="F393">
        <v>-1.384735107421875</v>
      </c>
      <c r="G393">
        <v>1.605987548828125</v>
      </c>
    </row>
    <row r="394" ht="14.25" customHeight="1">
      <c r="A394" t="str">
        <f>393*(1/37)</f>
        <v>10.62162162</v>
      </c>
      <c r="B394">
        <v>0.07080078125</v>
      </c>
      <c r="C394">
        <v>-0.110595703125</v>
      </c>
      <c r="D394">
        <v>1.04443359375</v>
      </c>
      <c r="E394">
        <v>-2.803802490234375</v>
      </c>
      <c r="F394">
        <v>-0.61798095703125</v>
      </c>
      <c r="G394">
        <v>0.457763671875</v>
      </c>
    </row>
    <row r="395" ht="14.25" customHeight="1">
      <c r="A395" t="str">
        <f>394*(1/37)</f>
        <v>10.64864865</v>
      </c>
      <c r="B395">
        <v>0.068359375</v>
      </c>
      <c r="C395">
        <v>-0.117431640625</v>
      </c>
      <c r="D395">
        <v>1.03369140625</v>
      </c>
      <c r="E395">
        <v>2.269744873046875</v>
      </c>
      <c r="F395">
        <v>1.68609619140625</v>
      </c>
      <c r="G395">
        <v>-0.69427490234375</v>
      </c>
    </row>
    <row r="396" ht="14.25" customHeight="1">
      <c r="A396" t="str">
        <f>395*(1/37)</f>
        <v>10.67567568</v>
      </c>
      <c r="B396">
        <v>0.0712890625</v>
      </c>
      <c r="C396">
        <v>-0.106201171875</v>
      </c>
      <c r="D396">
        <v>1.040283203125</v>
      </c>
      <c r="E396">
        <v>-1.247406005859375</v>
      </c>
      <c r="F396">
        <v>-1.77001953125</v>
      </c>
      <c r="G396">
        <v>-1.07574462890625</v>
      </c>
    </row>
    <row r="397" ht="14.25" customHeight="1">
      <c r="A397" t="str">
        <f>396*(1/37)</f>
        <v>10.7027027</v>
      </c>
      <c r="B397">
        <v>0.064453125</v>
      </c>
      <c r="C397">
        <v>-0.101318359375</v>
      </c>
      <c r="D397">
        <v>1.03369140625</v>
      </c>
      <c r="E397">
        <v>3.452301025390625</v>
      </c>
      <c r="F397">
        <v>-3.307342529296875</v>
      </c>
      <c r="G397">
        <v>3.139495849609375</v>
      </c>
    </row>
    <row r="398" ht="14.25" customHeight="1">
      <c r="A398" t="str">
        <f>397*(1/37)</f>
        <v>10.72972973</v>
      </c>
      <c r="B398">
        <v>0.003173828125</v>
      </c>
      <c r="C398">
        <v>-0.111328125</v>
      </c>
      <c r="D398">
        <v>1.0361328125</v>
      </c>
      <c r="E398">
        <v>4.627227783203125</v>
      </c>
      <c r="F398">
        <v>0.8087158203125</v>
      </c>
      <c r="G398">
        <v>3.139495849609375</v>
      </c>
    </row>
    <row r="399" ht="14.25" customHeight="1">
      <c r="A399" t="str">
        <f>398*(1/37)</f>
        <v>10.75675676</v>
      </c>
      <c r="B399">
        <v>0.0634765625</v>
      </c>
      <c r="C399">
        <v>-0.107666015625</v>
      </c>
      <c r="D399">
        <v>1.03466796875</v>
      </c>
      <c r="E399">
        <v>1.88446044921875</v>
      </c>
      <c r="F399">
        <v>-1.77001953125</v>
      </c>
      <c r="G399">
        <v>-1.45721435546875</v>
      </c>
    </row>
    <row r="400" ht="14.25" customHeight="1">
      <c r="A400" t="str">
        <f>399*(1/37)</f>
        <v>10.78378378</v>
      </c>
      <c r="B400">
        <v>0.069580078125</v>
      </c>
      <c r="C400">
        <v>-0.10791015625</v>
      </c>
      <c r="D400">
        <v>1.04296875</v>
      </c>
      <c r="E400">
        <v>1.102447509765625</v>
      </c>
      <c r="F400">
        <v>-2.92205810546875</v>
      </c>
      <c r="G400">
        <v>0.247955322265625</v>
      </c>
    </row>
    <row r="401" ht="14.25" customHeight="1">
      <c r="A401" t="str">
        <f>400*(1/37)</f>
        <v>10.81081081</v>
      </c>
      <c r="B401">
        <v>0.069091796875</v>
      </c>
      <c r="C401">
        <v>-0.099365234375</v>
      </c>
      <c r="D401">
        <v>1.029296875</v>
      </c>
      <c r="E401">
        <v>-1.247406005859375</v>
      </c>
      <c r="F401">
        <v>0.91552734375</v>
      </c>
      <c r="G401">
        <v>0.072479248046875</v>
      </c>
    </row>
    <row r="402" ht="14.25" customHeight="1">
      <c r="A402" t="str">
        <f>401*(1/37)</f>
        <v>10.83783784</v>
      </c>
      <c r="B402">
        <v>0.067138671875</v>
      </c>
      <c r="C402">
        <v>-0.110107421875</v>
      </c>
      <c r="D402">
        <v>1.037109375</v>
      </c>
      <c r="E402">
        <v>1.102447509765625</v>
      </c>
      <c r="F402">
        <v>-3.692626953125</v>
      </c>
      <c r="G402">
        <v>-0.308990478515625</v>
      </c>
    </row>
    <row r="403" ht="14.25" customHeight="1">
      <c r="A403" t="str">
        <f>402*(1/37)</f>
        <v>10.86486486</v>
      </c>
      <c r="B403">
        <v>0.06591796875</v>
      </c>
      <c r="C403">
        <v>-0.107421875</v>
      </c>
      <c r="D403">
        <v>1.032470703125</v>
      </c>
      <c r="E403">
        <v>-0.858306884765625</v>
      </c>
      <c r="F403">
        <v>-2.155303955078125</v>
      </c>
      <c r="G403">
        <v>1.224517822265625</v>
      </c>
    </row>
    <row r="404" ht="14.25" customHeight="1">
      <c r="A404" t="str">
        <f>403*(1/37)</f>
        <v>10.89189189</v>
      </c>
      <c r="B404">
        <v>0.073486328125</v>
      </c>
      <c r="C404">
        <v>-0.1083984375</v>
      </c>
      <c r="D404">
        <v>1.040283203125</v>
      </c>
      <c r="E404">
        <v>-0.858306884765625</v>
      </c>
      <c r="F404">
        <v>-1.003265380859375</v>
      </c>
      <c r="G404">
        <v>1.99127197265625</v>
      </c>
    </row>
    <row r="405" ht="14.25" customHeight="1">
      <c r="A405" t="str">
        <f>404*(1/37)</f>
        <v>10.91891892</v>
      </c>
      <c r="B405">
        <v>0.061279296875</v>
      </c>
      <c r="C405">
        <v>-0.11328125</v>
      </c>
      <c r="D405">
        <v>1.035888671875</v>
      </c>
      <c r="E405">
        <v>-0.46539306640625</v>
      </c>
      <c r="F405">
        <v>-1.003265380859375</v>
      </c>
      <c r="G405">
        <v>1.224517822265625</v>
      </c>
    </row>
    <row r="406" ht="14.25" customHeight="1">
      <c r="A406" t="str">
        <f>405*(1/37)</f>
        <v>10.94594595</v>
      </c>
      <c r="B406">
        <v>0.072998046875</v>
      </c>
      <c r="C406">
        <v>-0.112060546875</v>
      </c>
      <c r="D406">
        <v>1.03662109375</v>
      </c>
      <c r="E406">
        <v>-1.251220703125</v>
      </c>
      <c r="F406">
        <v>0.152587890625</v>
      </c>
      <c r="G406">
        <v>2.758026123046875</v>
      </c>
    </row>
    <row r="407" ht="14.25" customHeight="1">
      <c r="A407" t="str">
        <f>406*(1/37)</f>
        <v>10.97297297</v>
      </c>
      <c r="B407">
        <v>0.078857421875</v>
      </c>
      <c r="C407">
        <v>-0.10595703125</v>
      </c>
      <c r="D407">
        <v>1.03515625</v>
      </c>
      <c r="E407">
        <v>2.666473388671875</v>
      </c>
      <c r="F407">
        <v>-0.583648681640625</v>
      </c>
      <c r="G407">
        <v>0.457763671875</v>
      </c>
    </row>
    <row r="408" ht="14.25" customHeight="1">
      <c r="A408" t="str">
        <f>407*(1/37)</f>
        <v>11</v>
      </c>
      <c r="B408">
        <v>0.057861328125</v>
      </c>
      <c r="C408">
        <v>-0.1064453125</v>
      </c>
      <c r="D408">
        <v>1.03515625</v>
      </c>
      <c r="E408">
        <v>0.70953369140625</v>
      </c>
      <c r="F408">
        <v>-0.614166259765625</v>
      </c>
      <c r="G408">
        <v>-1.07574462890625</v>
      </c>
    </row>
    <row r="409" ht="14.25" customHeight="1">
      <c r="A409" t="str">
        <f>408*(1/37)</f>
        <v>11.02702703</v>
      </c>
      <c r="B409">
        <v>0.06591796875</v>
      </c>
      <c r="C409">
        <v>-0.11669921875</v>
      </c>
      <c r="D409">
        <v>1.033935546875</v>
      </c>
      <c r="E409">
        <v>3.05938720703125</v>
      </c>
      <c r="F409">
        <v>-2.92205810546875</v>
      </c>
      <c r="G409">
        <v>2.37274169921875</v>
      </c>
    </row>
    <row r="410" ht="14.25" customHeight="1">
      <c r="A410" t="str">
        <f>409*(1/37)</f>
        <v>11.05405405</v>
      </c>
      <c r="B410">
        <v>0.07275390625</v>
      </c>
      <c r="C410">
        <v>-0.11279296875</v>
      </c>
      <c r="D410">
        <v>1.03662109375</v>
      </c>
      <c r="E410">
        <v>-0.46539306640625</v>
      </c>
      <c r="F410">
        <v>-2.57110595703125</v>
      </c>
      <c r="G410">
        <v>1.987457275390625</v>
      </c>
    </row>
    <row r="411" ht="14.25" customHeight="1">
      <c r="A411" t="str">
        <f>410*(1/37)</f>
        <v>11.08108108</v>
      </c>
      <c r="B411">
        <v>0.066650390625</v>
      </c>
      <c r="C411">
        <v>-0.107666015625</v>
      </c>
      <c r="D411">
        <v>1.038818359375</v>
      </c>
      <c r="E411">
        <v>0.70953369140625</v>
      </c>
      <c r="F411">
        <v>-1.003265380859375</v>
      </c>
      <c r="G411">
        <v>0.457763671875</v>
      </c>
    </row>
    <row r="412" ht="14.25" customHeight="1">
      <c r="A412" t="str">
        <f>411*(1/37)</f>
        <v>11.10810811</v>
      </c>
      <c r="B412">
        <v>0.0703125</v>
      </c>
      <c r="C412">
        <v>-0.10205078125</v>
      </c>
      <c r="D412">
        <v>1.03759765625</v>
      </c>
      <c r="E412">
        <v>-1.247406005859375</v>
      </c>
      <c r="F412">
        <v>-2.155303955078125</v>
      </c>
      <c r="G412">
        <v>-1.45721435546875</v>
      </c>
    </row>
    <row r="413" ht="14.25" customHeight="1">
      <c r="A413" t="str">
        <f>412*(1/37)</f>
        <v>11.13513514</v>
      </c>
      <c r="B413">
        <v>0.06787109375</v>
      </c>
      <c r="C413">
        <v>-0.109619140625</v>
      </c>
      <c r="D413">
        <v>1.040771484375</v>
      </c>
      <c r="E413">
        <v>-0.46539306640625</v>
      </c>
      <c r="F413">
        <v>-4.077911376953125</v>
      </c>
      <c r="G413">
        <v>2.025604248046875</v>
      </c>
    </row>
    <row r="414" ht="14.25" customHeight="1">
      <c r="A414" t="str">
        <f>413*(1/37)</f>
        <v>11.16216216</v>
      </c>
      <c r="B414">
        <v>0.066162109375</v>
      </c>
      <c r="C414">
        <v>-0.110107421875</v>
      </c>
      <c r="D414">
        <v>1.036865234375</v>
      </c>
      <c r="E414">
        <v>0.70953369140625</v>
      </c>
      <c r="F414">
        <v>-2.155303955078125</v>
      </c>
      <c r="G414">
        <v>0.072479248046875</v>
      </c>
    </row>
    <row r="415" ht="14.25" customHeight="1">
      <c r="A415" t="str">
        <f>414*(1/37)</f>
        <v>11.18918919</v>
      </c>
      <c r="B415">
        <v>0.06982421875</v>
      </c>
      <c r="C415">
        <v>-0.110595703125</v>
      </c>
      <c r="D415">
        <v>1.040771484375</v>
      </c>
      <c r="E415">
        <v>0.70953369140625</v>
      </c>
      <c r="F415">
        <v>-2.92205810546875</v>
      </c>
      <c r="G415">
        <v>-2.223968505859375</v>
      </c>
    </row>
    <row r="416" ht="14.25" customHeight="1">
      <c r="A416" t="str">
        <f>415*(1/37)</f>
        <v>11.21621622</v>
      </c>
      <c r="B416">
        <v>0.065185546875</v>
      </c>
      <c r="C416">
        <v>-0.112060546875</v>
      </c>
      <c r="D416">
        <v>1.031494140625</v>
      </c>
      <c r="E416">
        <v>1.285552978515625</v>
      </c>
      <c r="F416">
        <v>-1.3885498046875</v>
      </c>
      <c r="G416">
        <v>0.8392333984375</v>
      </c>
    </row>
    <row r="417" ht="14.25" customHeight="1">
      <c r="A417" t="str">
        <f>416*(1/37)</f>
        <v>11.24324324</v>
      </c>
      <c r="B417">
        <v>0.062744140625</v>
      </c>
      <c r="C417">
        <v>-0.11474609375</v>
      </c>
      <c r="D417">
        <v>1.041259765625</v>
      </c>
      <c r="E417">
        <v>0.316619873046875</v>
      </c>
      <c r="F417">
        <v>-3.307342529296875</v>
      </c>
      <c r="G417">
        <v>-1.45721435546875</v>
      </c>
    </row>
    <row r="418" ht="14.25" customHeight="1">
      <c r="A418" t="str">
        <f>417*(1/37)</f>
        <v>11.27027027</v>
      </c>
      <c r="B418">
        <v>0.064208984375</v>
      </c>
      <c r="C418">
        <v>-0.111328125</v>
      </c>
      <c r="D418">
        <v>1.036865234375</v>
      </c>
      <c r="E418">
        <v>-3.204345703125</v>
      </c>
      <c r="F418">
        <v>-3.307342529296875</v>
      </c>
      <c r="G418">
        <v>-0.69427490234375</v>
      </c>
    </row>
    <row r="419" ht="14.25" customHeight="1">
      <c r="A419" t="str">
        <f>418*(1/37)</f>
        <v>11.2972973</v>
      </c>
      <c r="B419">
        <v>0.07080078125</v>
      </c>
      <c r="C419">
        <v>-0.110595703125</v>
      </c>
      <c r="D419">
        <v>1.038330078125</v>
      </c>
      <c r="E419">
        <v>2.8533935546875</v>
      </c>
      <c r="F419">
        <v>-1.3885498046875</v>
      </c>
      <c r="G419">
        <v>2.75421142578125</v>
      </c>
    </row>
    <row r="420" ht="14.25" customHeight="1">
      <c r="A420" t="str">
        <f>419*(1/37)</f>
        <v>11.32432432</v>
      </c>
      <c r="B420">
        <v>0.065185546875</v>
      </c>
      <c r="C420">
        <v>-0.10595703125</v>
      </c>
      <c r="D420">
        <v>1.044189453125</v>
      </c>
      <c r="E420">
        <v>1.102447509765625</v>
      </c>
      <c r="F420">
        <v>-1.77001953125</v>
      </c>
      <c r="G420">
        <v>2.758026123046875</v>
      </c>
    </row>
    <row r="421" ht="14.25" customHeight="1">
      <c r="A421" t="str">
        <f>420*(1/37)</f>
        <v>11.35135135</v>
      </c>
      <c r="B421">
        <v>0.0693359375</v>
      </c>
      <c r="C421">
        <v>-0.113037109375</v>
      </c>
      <c r="D421">
        <v>1.032958984375</v>
      </c>
      <c r="E421">
        <v>1.102447509765625</v>
      </c>
      <c r="F421">
        <v>-1.178741455078125</v>
      </c>
      <c r="G421">
        <v>1.224517822265625</v>
      </c>
    </row>
    <row r="422" ht="14.25" customHeight="1">
      <c r="A422" t="str">
        <f>421*(1/37)</f>
        <v>11.37837838</v>
      </c>
      <c r="B422">
        <v>0.067626953125</v>
      </c>
      <c r="C422">
        <v>-0.11376953125</v>
      </c>
      <c r="D422">
        <v>1.03564453125</v>
      </c>
      <c r="E422">
        <v>-0.858306884765625</v>
      </c>
      <c r="F422">
        <v>-2.536773681640625</v>
      </c>
      <c r="G422">
        <v>1.0528564453125</v>
      </c>
    </row>
    <row r="423" ht="14.25" customHeight="1">
      <c r="A423" t="str">
        <f>422*(1/37)</f>
        <v>11.40540541</v>
      </c>
      <c r="B423">
        <v>0.07080078125</v>
      </c>
      <c r="C423">
        <v>-0.111083984375</v>
      </c>
      <c r="D423">
        <v>1.038330078125</v>
      </c>
      <c r="E423">
        <v>-0.46539306640625</v>
      </c>
      <c r="F423">
        <v>-0.61798095703125</v>
      </c>
      <c r="G423">
        <v>1.605987548828125</v>
      </c>
    </row>
    <row r="424" ht="14.25" customHeight="1">
      <c r="A424" t="str">
        <f>423*(1/37)</f>
        <v>11.43243243</v>
      </c>
      <c r="B424">
        <v>0.0634765625</v>
      </c>
      <c r="C424">
        <v>-0.107421875</v>
      </c>
      <c r="D424">
        <v>1.030029296875</v>
      </c>
      <c r="E424">
        <v>-0.858306884765625</v>
      </c>
      <c r="F424">
        <v>-1.77001953125</v>
      </c>
      <c r="G424">
        <v>2.063751220703125</v>
      </c>
    </row>
    <row r="425" ht="14.25" customHeight="1">
      <c r="A425" t="str">
        <f>424*(1/37)</f>
        <v>11.45945946</v>
      </c>
      <c r="B425">
        <v>0.067138671875</v>
      </c>
      <c r="C425">
        <v>-0.103759765625</v>
      </c>
      <c r="D425">
        <v>1.03759765625</v>
      </c>
      <c r="E425">
        <v>2.277374267578125</v>
      </c>
      <c r="F425">
        <v>-0.61798095703125</v>
      </c>
      <c r="G425">
        <v>-1.07574462890625</v>
      </c>
    </row>
    <row r="426" ht="14.25" customHeight="1">
      <c r="A426" t="str">
        <f>425*(1/37)</f>
        <v>11.48648649</v>
      </c>
      <c r="B426">
        <v>0.0673828125</v>
      </c>
      <c r="C426">
        <v>-0.106689453125</v>
      </c>
      <c r="D426">
        <v>1.028564453125</v>
      </c>
      <c r="E426">
        <v>2.277374267578125</v>
      </c>
      <c r="F426">
        <v>-4.0740966796875</v>
      </c>
      <c r="G426">
        <v>-0.690460205078125</v>
      </c>
    </row>
    <row r="427" ht="14.25" customHeight="1">
      <c r="A427" t="str">
        <f>426*(1/37)</f>
        <v>11.51351351</v>
      </c>
      <c r="B427">
        <v>0.065673828125</v>
      </c>
      <c r="C427">
        <v>-0.107421875</v>
      </c>
      <c r="D427">
        <v>1.03466796875</v>
      </c>
      <c r="E427">
        <v>2.277374267578125</v>
      </c>
      <c r="F427">
        <v>-1.77001953125</v>
      </c>
      <c r="G427">
        <v>-1.45721435546875</v>
      </c>
    </row>
    <row r="428" ht="14.25" customHeight="1">
      <c r="A428" t="str">
        <f>427*(1/37)</f>
        <v>11.54054054</v>
      </c>
      <c r="B428">
        <v>0.071044921875</v>
      </c>
      <c r="C428">
        <v>-0.107421875</v>
      </c>
      <c r="D428">
        <v>1.0361328125</v>
      </c>
      <c r="E428">
        <v>-1.64031982421875</v>
      </c>
      <c r="F428">
        <v>-0.232696533203125</v>
      </c>
      <c r="G428">
        <v>0.457763671875</v>
      </c>
    </row>
    <row r="429" ht="14.25" customHeight="1">
      <c r="A429" t="str">
        <f>428*(1/37)</f>
        <v>11.56756757</v>
      </c>
      <c r="B429">
        <v>0.068603515625</v>
      </c>
      <c r="C429">
        <v>-0.112060546875</v>
      </c>
      <c r="D429">
        <v>1.032470703125</v>
      </c>
      <c r="E429">
        <v>-1.247406005859375</v>
      </c>
      <c r="F429">
        <v>-1.3885498046875</v>
      </c>
      <c r="G429">
        <v>1.224517822265625</v>
      </c>
    </row>
    <row r="430" ht="14.25" customHeight="1">
      <c r="A430" t="str">
        <f>429*(1/37)</f>
        <v>11.59459459</v>
      </c>
      <c r="B430">
        <v>0.069091796875</v>
      </c>
      <c r="C430">
        <v>-0.1103515625</v>
      </c>
      <c r="D430">
        <v>1.035400390625</v>
      </c>
      <c r="E430">
        <v>1.678466796875</v>
      </c>
      <c r="F430">
        <v>-3.307342529296875</v>
      </c>
      <c r="G430">
        <v>0.8392333984375</v>
      </c>
    </row>
    <row r="431" ht="14.25" customHeight="1">
      <c r="A431" t="str">
        <f>430*(1/37)</f>
        <v>11.62162162</v>
      </c>
      <c r="B431">
        <v>0.06298828125</v>
      </c>
      <c r="C431">
        <v>-0.106689453125</v>
      </c>
      <c r="D431">
        <v>1.040771484375</v>
      </c>
      <c r="E431">
        <v>-0.858306884765625</v>
      </c>
      <c r="F431">
        <v>1.605987548828125</v>
      </c>
      <c r="G431">
        <v>3.139495849609375</v>
      </c>
    </row>
    <row r="432" ht="14.25" customHeight="1">
      <c r="A432" t="str">
        <f>431*(1/37)</f>
        <v>11.64864865</v>
      </c>
      <c r="B432">
        <v>0.064697265625</v>
      </c>
      <c r="C432">
        <v>-0.103271484375</v>
      </c>
      <c r="D432">
        <v>1.031982421875</v>
      </c>
      <c r="E432">
        <v>2.2735595703125</v>
      </c>
      <c r="F432">
        <v>1.575469970703125</v>
      </c>
      <c r="G432">
        <v>0.072479248046875</v>
      </c>
    </row>
    <row r="433" ht="14.25" customHeight="1">
      <c r="A433" t="str">
        <f>432*(1/37)</f>
        <v>11.67567568</v>
      </c>
      <c r="B433">
        <v>0.06884765625</v>
      </c>
      <c r="C433">
        <v>-0.107666015625</v>
      </c>
      <c r="D433">
        <v>1.03759765625</v>
      </c>
      <c r="E433">
        <v>-0.46539306640625</v>
      </c>
      <c r="F433">
        <v>-3.688812255859375</v>
      </c>
      <c r="G433">
        <v>-2.223968505859375</v>
      </c>
    </row>
    <row r="434" ht="14.25" customHeight="1">
      <c r="A434" t="str">
        <f>433*(1/37)</f>
        <v>11.7027027</v>
      </c>
      <c r="B434">
        <v>0.0634765625</v>
      </c>
      <c r="C434">
        <v>-0.111572265625</v>
      </c>
      <c r="D434">
        <v>1.045166015625</v>
      </c>
      <c r="E434">
        <v>-3.99017333984375</v>
      </c>
      <c r="F434">
        <v>1.30462646484375</v>
      </c>
      <c r="G434">
        <v>-1.91497802734375</v>
      </c>
    </row>
    <row r="435" ht="14.25" customHeight="1">
      <c r="A435" t="str">
        <f>434*(1/37)</f>
        <v>11.72972973</v>
      </c>
      <c r="B435">
        <v>0.074462890625</v>
      </c>
      <c r="C435">
        <v>-0.111328125</v>
      </c>
      <c r="D435">
        <v>1.033203125</v>
      </c>
      <c r="E435">
        <v>-0.0762939453125</v>
      </c>
      <c r="F435">
        <v>0.152587890625</v>
      </c>
      <c r="G435">
        <v>-0.690460205078125</v>
      </c>
    </row>
    <row r="436" ht="14.25" customHeight="1">
      <c r="A436" t="str">
        <f>435*(1/37)</f>
        <v>11.75675676</v>
      </c>
      <c r="B436">
        <v>0.0703125</v>
      </c>
      <c r="C436">
        <v>-0.107666015625</v>
      </c>
      <c r="D436">
        <v>1.042236328125</v>
      </c>
      <c r="E436">
        <v>0.316619873046875</v>
      </c>
      <c r="F436">
        <v>-2.92205810546875</v>
      </c>
      <c r="G436">
        <v>-0.308990478515625</v>
      </c>
    </row>
    <row r="437" ht="14.25" customHeight="1">
      <c r="A437" t="str">
        <f>436*(1/37)</f>
        <v>11.78378378</v>
      </c>
      <c r="B437">
        <v>0.0625</v>
      </c>
      <c r="C437">
        <v>-0.1123046875</v>
      </c>
      <c r="D437">
        <v>1.0419921875</v>
      </c>
      <c r="E437">
        <v>-0.46539306640625</v>
      </c>
      <c r="F437">
        <v>-5.611419677734375</v>
      </c>
      <c r="G437">
        <v>-2.223968505859375</v>
      </c>
    </row>
    <row r="438" ht="14.25" customHeight="1">
      <c r="A438" t="str">
        <f>437*(1/37)</f>
        <v>11.81081081</v>
      </c>
      <c r="B438">
        <v>0.072998046875</v>
      </c>
      <c r="C438">
        <v>-0.107421875</v>
      </c>
      <c r="D438">
        <v>1.035400390625</v>
      </c>
      <c r="E438">
        <v>-1.44195556640625</v>
      </c>
      <c r="F438">
        <v>-1.384735107421875</v>
      </c>
      <c r="G438">
        <v>-1.45721435546875</v>
      </c>
    </row>
    <row r="439" ht="14.25" customHeight="1">
      <c r="A439" t="str">
        <f>438*(1/37)</f>
        <v>11.83783784</v>
      </c>
      <c r="B439">
        <v>0.067626953125</v>
      </c>
      <c r="C439">
        <v>-0.105224609375</v>
      </c>
      <c r="D439">
        <v>1.040283203125</v>
      </c>
      <c r="E439">
        <v>3.047943115234375</v>
      </c>
      <c r="F439">
        <v>-2.155303955078125</v>
      </c>
      <c r="G439">
        <v>2.758026123046875</v>
      </c>
    </row>
    <row r="440" ht="14.25" customHeight="1">
      <c r="A440" t="str">
        <f>439*(1/37)</f>
        <v>11.86486486</v>
      </c>
      <c r="B440">
        <v>0.06787109375</v>
      </c>
      <c r="C440">
        <v>-0.11328125</v>
      </c>
      <c r="D440">
        <v>1.0380859375</v>
      </c>
      <c r="E440">
        <v>-2.811431884765625</v>
      </c>
      <c r="F440">
        <v>0.152587890625</v>
      </c>
      <c r="G440">
        <v>3.139495849609375</v>
      </c>
    </row>
    <row r="441" ht="14.25" customHeight="1">
      <c r="A441" t="str">
        <f>440*(1/37)</f>
        <v>11.89189189</v>
      </c>
      <c r="B441">
        <v>0.068115234375</v>
      </c>
      <c r="C441">
        <v>-0.108642578125</v>
      </c>
      <c r="D441">
        <v>1.031982421875</v>
      </c>
      <c r="E441">
        <v>3.452301025390625</v>
      </c>
      <c r="F441">
        <v>0.5340576171875</v>
      </c>
      <c r="G441">
        <v>2.37274169921875</v>
      </c>
    </row>
    <row r="442" ht="14.25" customHeight="1">
      <c r="A442" t="str">
        <f>441*(1/37)</f>
        <v>11.91891892</v>
      </c>
      <c r="B442">
        <v>0.06884765625</v>
      </c>
      <c r="C442">
        <v>-0.111083984375</v>
      </c>
      <c r="D442">
        <v>1.03662109375</v>
      </c>
      <c r="E442">
        <v>1.102447509765625</v>
      </c>
      <c r="F442">
        <v>-3.307342529296875</v>
      </c>
      <c r="G442">
        <v>-1.842498779296875</v>
      </c>
    </row>
    <row r="443" ht="14.25" customHeight="1">
      <c r="A443" t="str">
        <f>442*(1/37)</f>
        <v>11.94594595</v>
      </c>
      <c r="B443">
        <v>0.069580078125</v>
      </c>
      <c r="C443">
        <v>-0.110107421875</v>
      </c>
      <c r="D443">
        <v>1.0380859375</v>
      </c>
      <c r="E443">
        <v>1.102447509765625</v>
      </c>
      <c r="F443">
        <v>-2.60162353515625</v>
      </c>
      <c r="G443">
        <v>1.605987548828125</v>
      </c>
    </row>
    <row r="444" ht="14.25" customHeight="1">
      <c r="A444" t="str">
        <f>443*(1/37)</f>
        <v>11.97297297</v>
      </c>
      <c r="B444">
        <v>0.064453125</v>
      </c>
      <c r="C444">
        <v>-0.136962890625</v>
      </c>
      <c r="D444">
        <v>1.034423828125</v>
      </c>
      <c r="E444">
        <v>0.70953369140625</v>
      </c>
      <c r="F444">
        <v>-2.155303955078125</v>
      </c>
      <c r="G444">
        <v>0.03814697265625</v>
      </c>
    </row>
    <row r="445" ht="14.25" customHeight="1">
      <c r="A445" t="str">
        <f>444*(1/37)</f>
        <v>12</v>
      </c>
      <c r="B445">
        <v>0.08154296875</v>
      </c>
      <c r="C445">
        <v>-0.087158203125</v>
      </c>
      <c r="D445">
        <v>1.025634765625</v>
      </c>
      <c r="E445">
        <v>-1.251220703125</v>
      </c>
      <c r="F445">
        <v>1.30462646484375</v>
      </c>
      <c r="G445">
        <v>-0.690460205078125</v>
      </c>
    </row>
    <row r="446" ht="14.25" customHeight="1">
      <c r="A446" t="str">
        <f>445*(1/37)</f>
        <v>12.02702703</v>
      </c>
      <c r="B446">
        <v>0.074951171875</v>
      </c>
      <c r="C446">
        <v>-0.102294921875</v>
      </c>
      <c r="D446">
        <v>1.042236328125</v>
      </c>
      <c r="E446">
        <v>-0.858306884765625</v>
      </c>
      <c r="F446">
        <v>-2.155303955078125</v>
      </c>
      <c r="G446">
        <v>-0.308990478515625</v>
      </c>
    </row>
    <row r="447" ht="14.25" customHeight="1">
      <c r="A447" t="str">
        <f>446*(1/37)</f>
        <v>12.05405405</v>
      </c>
      <c r="B447">
        <v>0.071044921875</v>
      </c>
      <c r="C447">
        <v>-0.11376953125</v>
      </c>
      <c r="D447">
        <v>1.035888671875</v>
      </c>
      <c r="E447">
        <v>1.102447509765625</v>
      </c>
      <c r="F447">
        <v>-1.384735107421875</v>
      </c>
      <c r="G447">
        <v>-0.171661376953125</v>
      </c>
    </row>
    <row r="448" ht="14.25" customHeight="1">
      <c r="A448" t="str">
        <f>447*(1/37)</f>
        <v>12.08108108</v>
      </c>
      <c r="B448">
        <v>0.07373046875</v>
      </c>
      <c r="C448">
        <v>-0.109130859375</v>
      </c>
      <c r="D448">
        <v>1.03466796875</v>
      </c>
      <c r="E448">
        <v>3.841400146484375</v>
      </c>
      <c r="F448">
        <v>-2.155303955078125</v>
      </c>
      <c r="G448">
        <v>0.072479248046875</v>
      </c>
    </row>
    <row r="449" ht="14.25" customHeight="1">
      <c r="A449" t="str">
        <f>448*(1/37)</f>
        <v>12.10810811</v>
      </c>
      <c r="B449">
        <v>0.0703125</v>
      </c>
      <c r="C449">
        <v>-0.110107421875</v>
      </c>
      <c r="D449">
        <v>1.029541015625</v>
      </c>
      <c r="E449">
        <v>-0.46539306640625</v>
      </c>
      <c r="F449">
        <v>-1.77001953125</v>
      </c>
      <c r="G449">
        <v>0.072479248046875</v>
      </c>
    </row>
    <row r="450" ht="14.25" customHeight="1">
      <c r="A450" t="str">
        <f>449*(1/37)</f>
        <v>12.13513514</v>
      </c>
      <c r="B450">
        <v>0.0703125</v>
      </c>
      <c r="C450">
        <v>-0.10791015625</v>
      </c>
      <c r="D450">
        <v>1.038330078125</v>
      </c>
      <c r="E450">
        <v>0.316619873046875</v>
      </c>
      <c r="F450">
        <v>-1.384735107421875</v>
      </c>
      <c r="G450">
        <v>-0.308990478515625</v>
      </c>
    </row>
    <row r="451" ht="14.25" customHeight="1">
      <c r="A451" t="str">
        <f>450*(1/37)</f>
        <v>12.16216216</v>
      </c>
      <c r="B451">
        <v>0.06640625</v>
      </c>
      <c r="C451">
        <v>-0.108642578125</v>
      </c>
      <c r="D451">
        <v>1.0361328125</v>
      </c>
      <c r="E451">
        <v>2.277374267578125</v>
      </c>
      <c r="F451">
        <v>-2.92205810546875</v>
      </c>
      <c r="G451">
        <v>0.0762939453125</v>
      </c>
    </row>
    <row r="452" ht="14.25" customHeight="1">
      <c r="A452" t="str">
        <f>451*(1/37)</f>
        <v>12.18918919</v>
      </c>
      <c r="B452">
        <v>0.0732421875</v>
      </c>
      <c r="C452">
        <v>-0.113525390625</v>
      </c>
      <c r="D452">
        <v>1.036865234375</v>
      </c>
      <c r="E452">
        <v>-2.811431884765625</v>
      </c>
      <c r="F452">
        <v>0.152587890625</v>
      </c>
      <c r="G452">
        <v>0.457763671875</v>
      </c>
    </row>
    <row r="453" ht="14.25" customHeight="1">
      <c r="A453" t="str">
        <f>452*(1/37)</f>
        <v>12.21621622</v>
      </c>
      <c r="B453">
        <v>0.069580078125</v>
      </c>
      <c r="C453">
        <v>-0.104736328125</v>
      </c>
      <c r="D453">
        <v>1.0380859375</v>
      </c>
      <c r="E453">
        <v>3.841400146484375</v>
      </c>
      <c r="F453">
        <v>-1.77001953125</v>
      </c>
      <c r="G453">
        <v>-2.99072265625</v>
      </c>
    </row>
    <row r="454" ht="14.25" customHeight="1">
      <c r="A454" t="str">
        <f>453*(1/37)</f>
        <v>12.24324324</v>
      </c>
      <c r="B454">
        <v>0.0673828125</v>
      </c>
      <c r="C454">
        <v>-0.109130859375</v>
      </c>
      <c r="D454">
        <v>1.0341796875</v>
      </c>
      <c r="E454">
        <v>1.491546630859375</v>
      </c>
      <c r="F454">
        <v>0.5340576171875</v>
      </c>
      <c r="G454">
        <v>1.224517822265625</v>
      </c>
    </row>
    <row r="455" ht="14.25" customHeight="1">
      <c r="A455" t="str">
        <f>454*(1/37)</f>
        <v>12.27027027</v>
      </c>
      <c r="B455">
        <v>0.069580078125</v>
      </c>
      <c r="C455">
        <v>-0.10888671875</v>
      </c>
      <c r="D455">
        <v>1.04833984375</v>
      </c>
      <c r="E455">
        <v>3.452301025390625</v>
      </c>
      <c r="F455">
        <v>-2.956390380859375</v>
      </c>
      <c r="G455">
        <v>-1.842498779296875</v>
      </c>
    </row>
    <row r="456" ht="14.25" customHeight="1">
      <c r="A456" t="str">
        <f>455*(1/37)</f>
        <v>12.2972973</v>
      </c>
      <c r="B456">
        <v>0.0693359375</v>
      </c>
      <c r="C456">
        <v>-0.114013671875</v>
      </c>
      <c r="D456">
        <v>1.040771484375</v>
      </c>
      <c r="E456">
        <v>-4.383087158203125</v>
      </c>
      <c r="F456">
        <v>-2.4261474609375</v>
      </c>
      <c r="G456">
        <v>-1.07574462890625</v>
      </c>
    </row>
    <row r="457" ht="14.25" customHeight="1">
      <c r="A457" t="str">
        <f>456*(1/37)</f>
        <v>12.32432432</v>
      </c>
      <c r="B457">
        <v>0.069091796875</v>
      </c>
      <c r="C457">
        <v>-0.110595703125</v>
      </c>
      <c r="D457">
        <v>1.03076171875</v>
      </c>
      <c r="E457">
        <v>3.841400146484375</v>
      </c>
      <c r="F457">
        <v>-2.92205810546875</v>
      </c>
      <c r="G457">
        <v>-3.3721923828125</v>
      </c>
    </row>
    <row r="458" ht="14.25" customHeight="1">
      <c r="A458" t="str">
        <f>457*(1/37)</f>
        <v>12.35135135</v>
      </c>
      <c r="B458">
        <v>0.063232421875</v>
      </c>
      <c r="C458">
        <v>-0.109130859375</v>
      </c>
      <c r="D458">
        <v>1.032470703125</v>
      </c>
      <c r="E458">
        <v>-0.46539306640625</v>
      </c>
      <c r="F458">
        <v>1.68609619140625</v>
      </c>
      <c r="G458">
        <v>0.03814697265625</v>
      </c>
    </row>
    <row r="459" ht="14.25" customHeight="1">
      <c r="A459" t="str">
        <f>458*(1/37)</f>
        <v>12.37837838</v>
      </c>
      <c r="B459">
        <v>0.068603515625</v>
      </c>
      <c r="C459">
        <v>-0.10400390625</v>
      </c>
      <c r="D459">
        <v>1.03515625</v>
      </c>
      <c r="E459">
        <v>1.102447509765625</v>
      </c>
      <c r="F459">
        <v>-2.155303955078125</v>
      </c>
      <c r="G459">
        <v>-3.3721923828125</v>
      </c>
    </row>
    <row r="460" ht="14.25" customHeight="1">
      <c r="A460" t="str">
        <f>459*(1/37)</f>
        <v>12.40540541</v>
      </c>
      <c r="B460">
        <v>0.070068359375</v>
      </c>
      <c r="C460">
        <v>-0.106201171875</v>
      </c>
      <c r="D460">
        <v>1.037841796875</v>
      </c>
      <c r="E460">
        <v>-0.46539306640625</v>
      </c>
      <c r="F460">
        <v>0.152587890625</v>
      </c>
      <c r="G460">
        <v>0.8392333984375</v>
      </c>
    </row>
    <row r="461" ht="14.25" customHeight="1">
      <c r="A461" t="str">
        <f>460*(1/37)</f>
        <v>12.43243243</v>
      </c>
      <c r="B461">
        <v>0.068359375</v>
      </c>
      <c r="C461">
        <v>-0.10498046875</v>
      </c>
      <c r="D461">
        <v>1.0400390625</v>
      </c>
      <c r="E461">
        <v>0.70953369140625</v>
      </c>
      <c r="F461">
        <v>-3.688812255859375</v>
      </c>
      <c r="G461">
        <v>2.758026123046875</v>
      </c>
    </row>
    <row r="462" ht="14.25" customHeight="1">
      <c r="A462" t="str">
        <f>461*(1/37)</f>
        <v>12.45945946</v>
      </c>
      <c r="B462">
        <v>0.072998046875</v>
      </c>
      <c r="C462">
        <v>-0.1064453125</v>
      </c>
      <c r="D462">
        <v>1.038330078125</v>
      </c>
      <c r="E462">
        <v>-4.383087158203125</v>
      </c>
      <c r="F462">
        <v>-2.4261474609375</v>
      </c>
      <c r="G462">
        <v>0.8392333984375</v>
      </c>
    </row>
    <row r="463" ht="14.25" customHeight="1">
      <c r="A463" t="str">
        <f>462*(1/37)</f>
        <v>12.48648649</v>
      </c>
      <c r="B463">
        <v>0.068359375</v>
      </c>
      <c r="C463">
        <v>-0.110107421875</v>
      </c>
      <c r="D463">
        <v>1.040283203125</v>
      </c>
      <c r="E463">
        <v>-1.247406005859375</v>
      </c>
      <c r="F463">
        <v>-1.77001953125</v>
      </c>
      <c r="G463">
        <v>1.605987548828125</v>
      </c>
    </row>
    <row r="464" ht="14.25" customHeight="1">
      <c r="A464" t="str">
        <f>463*(1/37)</f>
        <v>12.51351351</v>
      </c>
      <c r="B464">
        <v>0.06884765625</v>
      </c>
      <c r="C464">
        <v>-0.1103515625</v>
      </c>
      <c r="D464">
        <v>1.036376953125</v>
      </c>
      <c r="E464">
        <v>2.2735595703125</v>
      </c>
      <c r="F464">
        <v>-0.23651123046875</v>
      </c>
      <c r="G464">
        <v>1.987457275390625</v>
      </c>
    </row>
    <row r="465" ht="14.25" customHeight="1">
      <c r="A465" t="str">
        <f>464*(1/37)</f>
        <v>12.54054054</v>
      </c>
      <c r="B465">
        <v>0.06494140625</v>
      </c>
      <c r="C465">
        <v>-0.11083984375</v>
      </c>
      <c r="D465">
        <v>1.029541015625</v>
      </c>
      <c r="E465">
        <v>-3.204345703125</v>
      </c>
      <c r="F465">
        <v>-1.003265380859375</v>
      </c>
      <c r="G465">
        <v>-0.69427490234375</v>
      </c>
    </row>
    <row r="466" ht="14.25" customHeight="1">
      <c r="A466" t="str">
        <f>465*(1/37)</f>
        <v>12.56756757</v>
      </c>
      <c r="B466">
        <v>0.06787109375</v>
      </c>
      <c r="C466">
        <v>-0.10888671875</v>
      </c>
      <c r="D466">
        <v>1.031494140625</v>
      </c>
      <c r="E466">
        <v>-3.99017333984375</v>
      </c>
      <c r="F466">
        <v>-3.688812255859375</v>
      </c>
      <c r="G466">
        <v>0.8392333984375</v>
      </c>
    </row>
    <row r="467" ht="14.25" customHeight="1">
      <c r="A467" t="str">
        <f>466*(1/37)</f>
        <v>12.59459459</v>
      </c>
      <c r="B467">
        <v>0.073974609375</v>
      </c>
      <c r="C467">
        <v>-0.10888671875</v>
      </c>
      <c r="D467">
        <v>1.033203125</v>
      </c>
      <c r="E467">
        <v>0.70953369140625</v>
      </c>
      <c r="F467">
        <v>-4.730224609375</v>
      </c>
      <c r="G467">
        <v>-2.6092529296875</v>
      </c>
    </row>
    <row r="468" ht="14.25" customHeight="1">
      <c r="A468" t="str">
        <f>467*(1/37)</f>
        <v>12.62162162</v>
      </c>
      <c r="B468">
        <v>0.069091796875</v>
      </c>
      <c r="C468">
        <v>-0.10791015625</v>
      </c>
      <c r="D468">
        <v>1.037109375</v>
      </c>
      <c r="E468">
        <v>-0.46539306640625</v>
      </c>
      <c r="F468">
        <v>-2.57110595703125</v>
      </c>
      <c r="G468">
        <v>-1.45721435546875</v>
      </c>
    </row>
    <row r="469" ht="14.25" customHeight="1">
      <c r="A469" t="str">
        <f>468*(1/37)</f>
        <v>12.64864865</v>
      </c>
      <c r="B469">
        <v>0.07080078125</v>
      </c>
      <c r="C469">
        <v>-0.10986328125</v>
      </c>
      <c r="D469">
        <v>1.03515625</v>
      </c>
      <c r="E469">
        <v>3.05938720703125</v>
      </c>
      <c r="F469">
        <v>-0.61798095703125</v>
      </c>
      <c r="G469">
        <v>1.605987548828125</v>
      </c>
    </row>
    <row r="470" ht="14.25" customHeight="1">
      <c r="A470" t="str">
        <f>469*(1/37)</f>
        <v>12.67567568</v>
      </c>
      <c r="B470">
        <v>0.071533203125</v>
      </c>
      <c r="C470">
        <v>-0.10791015625</v>
      </c>
      <c r="D470">
        <v>1.03125</v>
      </c>
      <c r="E470">
        <v>-2.4261474609375</v>
      </c>
      <c r="F470">
        <v>0.5340576171875</v>
      </c>
      <c r="G470">
        <v>1.605987548828125</v>
      </c>
    </row>
    <row r="471" ht="14.25" customHeight="1">
      <c r="A471" t="str">
        <f>470*(1/37)</f>
        <v>12.7027027</v>
      </c>
      <c r="B471">
        <v>0.06591796875</v>
      </c>
      <c r="C471">
        <v>-0.111572265625</v>
      </c>
      <c r="D471">
        <v>1.0361328125</v>
      </c>
      <c r="E471">
        <v>1.491546630859375</v>
      </c>
      <c r="F471">
        <v>0.152587890625</v>
      </c>
      <c r="G471">
        <v>-1.705169677734375</v>
      </c>
    </row>
    <row r="472" ht="14.25" customHeight="1">
      <c r="A472" t="str">
        <f>471*(1/37)</f>
        <v>12.72972973</v>
      </c>
      <c r="B472">
        <v>0.06689453125</v>
      </c>
      <c r="C472">
        <v>-0.110107421875</v>
      </c>
      <c r="D472">
        <v>1.03759765625</v>
      </c>
      <c r="E472">
        <v>0.70953369140625</v>
      </c>
      <c r="F472">
        <v>-0.61798095703125</v>
      </c>
      <c r="G472">
        <v>0.072479248046875</v>
      </c>
    </row>
    <row r="473" ht="14.25" customHeight="1">
      <c r="A473" t="str">
        <f>472*(1/37)</f>
        <v>12.75675676</v>
      </c>
      <c r="B473">
        <v>0.06787109375</v>
      </c>
      <c r="C473">
        <v>-0.109619140625</v>
      </c>
      <c r="D473">
        <v>1.04248046875</v>
      </c>
      <c r="E473">
        <v>-1.247406005859375</v>
      </c>
      <c r="F473">
        <v>-1.77001953125</v>
      </c>
      <c r="G473">
        <v>1.987457275390625</v>
      </c>
    </row>
    <row r="474" ht="14.25" customHeight="1">
      <c r="A474" t="str">
        <f>473*(1/37)</f>
        <v>12.78378378</v>
      </c>
      <c r="B474">
        <v>0.064453125</v>
      </c>
      <c r="C474">
        <v>-0.107177734375</v>
      </c>
      <c r="D474">
        <v>1.04248046875</v>
      </c>
      <c r="E474">
        <v>1.491546630859375</v>
      </c>
      <c r="F474">
        <v>0.152587890625</v>
      </c>
      <c r="G474">
        <v>0.8392333984375</v>
      </c>
    </row>
    <row r="475" ht="14.25" customHeight="1">
      <c r="A475" t="str">
        <f>474*(1/37)</f>
        <v>12.81081081</v>
      </c>
      <c r="B475">
        <v>0.0654296875</v>
      </c>
      <c r="C475">
        <v>-0.10791015625</v>
      </c>
      <c r="D475">
        <v>1.040771484375</v>
      </c>
      <c r="E475">
        <v>0.316619873046875</v>
      </c>
      <c r="F475">
        <v>-2.57110595703125</v>
      </c>
      <c r="G475">
        <v>-2.6092529296875</v>
      </c>
    </row>
    <row r="476" ht="14.25" customHeight="1">
      <c r="A476" t="str">
        <f>475*(1/37)</f>
        <v>12.83783784</v>
      </c>
      <c r="B476">
        <v>0.071044921875</v>
      </c>
      <c r="C476">
        <v>-0.1083984375</v>
      </c>
      <c r="D476">
        <v>1.041748046875</v>
      </c>
      <c r="E476">
        <v>-0.0762939453125</v>
      </c>
      <c r="F476">
        <v>-2.92205810546875</v>
      </c>
      <c r="G476">
        <v>-3.757476806640625</v>
      </c>
    </row>
    <row r="477" ht="14.25" customHeight="1">
      <c r="A477" t="str">
        <f>476*(1/37)</f>
        <v>12.86486486</v>
      </c>
      <c r="B477">
        <v>0.0654296875</v>
      </c>
      <c r="C477">
        <v>-0.11279296875</v>
      </c>
      <c r="D477">
        <v>1.037353515625</v>
      </c>
      <c r="E477">
        <v>0.316619873046875</v>
      </c>
      <c r="F477">
        <v>0.919342041015625</v>
      </c>
      <c r="G477">
        <v>-0.308990478515625</v>
      </c>
    </row>
    <row r="478" ht="14.25" customHeight="1">
      <c r="A478" t="str">
        <f>477*(1/37)</f>
        <v>12.89189189</v>
      </c>
      <c r="B478">
        <v>0.06201171875</v>
      </c>
      <c r="C478">
        <v>-0.109619140625</v>
      </c>
      <c r="D478">
        <v>1.0380859375</v>
      </c>
      <c r="E478">
        <v>2.277374267578125</v>
      </c>
      <c r="F478">
        <v>-2.74658203125</v>
      </c>
      <c r="G478">
        <v>1.224517822265625</v>
      </c>
    </row>
    <row r="479" ht="14.25" customHeight="1">
      <c r="A479" t="str">
        <f>478*(1/37)</f>
        <v>12.91891892</v>
      </c>
      <c r="B479">
        <v>0.06787109375</v>
      </c>
      <c r="C479">
        <v>-0.110595703125</v>
      </c>
      <c r="D479">
        <v>1.035888671875</v>
      </c>
      <c r="E479">
        <v>0.70953369140625</v>
      </c>
      <c r="F479">
        <v>-2.155303955078125</v>
      </c>
      <c r="G479">
        <v>2.025604248046875</v>
      </c>
    </row>
    <row r="480" ht="14.25" customHeight="1">
      <c r="A480" t="str">
        <f>479*(1/37)</f>
        <v>12.94594595</v>
      </c>
      <c r="B480">
        <v>0.068359375</v>
      </c>
      <c r="C480">
        <v>-0.10791015625</v>
      </c>
      <c r="D480">
        <v>1.033203125</v>
      </c>
      <c r="E480">
        <v>0.70953369140625</v>
      </c>
      <c r="F480">
        <v>-0.23651123046875</v>
      </c>
      <c r="G480">
        <v>1.224517822265625</v>
      </c>
    </row>
    <row r="481" ht="14.25" customHeight="1">
      <c r="A481" t="str">
        <f>480*(1/37)</f>
        <v>12.97297297</v>
      </c>
      <c r="B481">
        <v>0.069580078125</v>
      </c>
      <c r="C481">
        <v>-0.1123046875</v>
      </c>
      <c r="D481">
        <v>1.03759765625</v>
      </c>
      <c r="E481">
        <v>-3.60107421875</v>
      </c>
      <c r="F481">
        <v>-0.61798095703125</v>
      </c>
      <c r="G481">
        <v>1.605987548828125</v>
      </c>
    </row>
    <row r="482" ht="14.25" customHeight="1">
      <c r="A482" t="str">
        <f>481*(1/37)</f>
        <v>13</v>
      </c>
      <c r="B482">
        <v>0.06298828125</v>
      </c>
      <c r="C482">
        <v>-0.10400390625</v>
      </c>
      <c r="D482">
        <v>1.036865234375</v>
      </c>
      <c r="E482">
        <v>2.666473388671875</v>
      </c>
      <c r="F482">
        <v>-0.61798095703125</v>
      </c>
      <c r="G482">
        <v>-0.09918212890625</v>
      </c>
    </row>
    <row r="483" ht="14.25" customHeight="1">
      <c r="A483" t="str">
        <f>482*(1/37)</f>
        <v>13.02702703</v>
      </c>
      <c r="B483">
        <v>0.0703125</v>
      </c>
      <c r="C483">
        <v>-0.110107421875</v>
      </c>
      <c r="D483">
        <v>1.034423828125</v>
      </c>
      <c r="E483">
        <v>-3.208160400390625</v>
      </c>
      <c r="F483">
        <v>-2.536773681640625</v>
      </c>
      <c r="G483">
        <v>2.37274169921875</v>
      </c>
    </row>
    <row r="484" ht="14.25" customHeight="1">
      <c r="A484" t="str">
        <f>483*(1/37)</f>
        <v>13.05405405</v>
      </c>
      <c r="B484">
        <v>0.070068359375</v>
      </c>
      <c r="C484">
        <v>-0.1064453125</v>
      </c>
      <c r="D484">
        <v>1.0390625</v>
      </c>
      <c r="E484">
        <v>0.70953369140625</v>
      </c>
      <c r="F484">
        <v>-0.61798095703125</v>
      </c>
      <c r="G484">
        <v>0.0762939453125</v>
      </c>
    </row>
    <row r="485" ht="14.25" customHeight="1">
      <c r="A485" t="str">
        <f>484*(1/37)</f>
        <v>13.08108108</v>
      </c>
      <c r="B485">
        <v>0.071044921875</v>
      </c>
      <c r="C485">
        <v>-0.10888671875</v>
      </c>
      <c r="D485">
        <v>1.033447265625</v>
      </c>
      <c r="E485">
        <v>-0.46539306640625</v>
      </c>
      <c r="F485">
        <v>-2.92205810546875</v>
      </c>
      <c r="G485">
        <v>2.37274169921875</v>
      </c>
    </row>
    <row r="486" ht="14.25" customHeight="1">
      <c r="A486" t="str">
        <f>485*(1/37)</f>
        <v>13.10810811</v>
      </c>
      <c r="B486">
        <v>0.068115234375</v>
      </c>
      <c r="C486">
        <v>-0.115966796875</v>
      </c>
      <c r="D486">
        <v>1.044189453125</v>
      </c>
      <c r="E486">
        <v>-2.422332763671875</v>
      </c>
      <c r="F486">
        <v>-0.23651123046875</v>
      </c>
      <c r="G486">
        <v>0.8392333984375</v>
      </c>
    </row>
    <row r="487" ht="14.25" customHeight="1">
      <c r="A487" t="str">
        <f>486*(1/37)</f>
        <v>13.13513514</v>
      </c>
      <c r="B487">
        <v>0.07080078125</v>
      </c>
      <c r="C487">
        <v>-0.10107421875</v>
      </c>
      <c r="D487">
        <v>1.032958984375</v>
      </c>
      <c r="E487">
        <v>-1.251220703125</v>
      </c>
      <c r="F487">
        <v>-1.384735107421875</v>
      </c>
      <c r="G487">
        <v>-0.308990478515625</v>
      </c>
    </row>
    <row r="488" ht="14.25" customHeight="1">
      <c r="A488" t="str">
        <f>487*(1/37)</f>
        <v>13.16216216</v>
      </c>
      <c r="B488">
        <v>0.072265625</v>
      </c>
      <c r="C488">
        <v>-0.105712890625</v>
      </c>
      <c r="D488">
        <v>1.037353515625</v>
      </c>
      <c r="E488">
        <v>1.678466796875</v>
      </c>
      <c r="F488">
        <v>-1.003265380859375</v>
      </c>
      <c r="G488">
        <v>-1.07574462890625</v>
      </c>
    </row>
    <row r="489" ht="14.25" customHeight="1">
      <c r="A489" t="str">
        <f>488*(1/37)</f>
        <v>13.18918919</v>
      </c>
      <c r="B489">
        <v>0.064208984375</v>
      </c>
      <c r="C489">
        <v>-0.1103515625</v>
      </c>
      <c r="D489">
        <v>1.036376953125</v>
      </c>
      <c r="E489">
        <v>0.316619873046875</v>
      </c>
      <c r="F489">
        <v>2.552032470703125</v>
      </c>
      <c r="G489">
        <v>3.520965576171875</v>
      </c>
    </row>
    <row r="490" ht="14.25" customHeight="1">
      <c r="A490" t="str">
        <f>489*(1/37)</f>
        <v>13.21621622</v>
      </c>
      <c r="B490">
        <v>0.0693359375</v>
      </c>
      <c r="C490">
        <v>-0.107666015625</v>
      </c>
      <c r="D490">
        <v>1.037109375</v>
      </c>
      <c r="E490">
        <v>0.316619873046875</v>
      </c>
      <c r="F490">
        <v>-1.21307373046875</v>
      </c>
      <c r="G490">
        <v>1.224517822265625</v>
      </c>
    </row>
    <row r="491" ht="14.25" customHeight="1">
      <c r="A491" t="str">
        <f>490*(1/37)</f>
        <v>13.24324324</v>
      </c>
      <c r="B491">
        <v>0.059326171875</v>
      </c>
      <c r="C491">
        <v>-0.10693359375</v>
      </c>
      <c r="D491">
        <v>1.0419921875</v>
      </c>
      <c r="E491">
        <v>-2.033233642578125</v>
      </c>
      <c r="F491">
        <v>-1.178741455078125</v>
      </c>
      <c r="G491">
        <v>1.605987548828125</v>
      </c>
    </row>
    <row r="492" ht="14.25" customHeight="1">
      <c r="A492" t="str">
        <f>491*(1/37)</f>
        <v>13.27027027</v>
      </c>
      <c r="B492">
        <v>0.06787109375</v>
      </c>
      <c r="C492">
        <v>-0.1083984375</v>
      </c>
      <c r="D492">
        <v>1.033447265625</v>
      </c>
      <c r="E492">
        <v>-2.4261474609375</v>
      </c>
      <c r="F492">
        <v>-1.77001953125</v>
      </c>
      <c r="G492">
        <v>1.224517822265625</v>
      </c>
    </row>
    <row r="493" ht="14.25" customHeight="1">
      <c r="A493" t="str">
        <f>492*(1/37)</f>
        <v>13.2972973</v>
      </c>
      <c r="B493">
        <v>0.0703125</v>
      </c>
      <c r="C493">
        <v>-0.109375</v>
      </c>
      <c r="D493">
        <v>1.0390625</v>
      </c>
      <c r="E493">
        <v>0.70953369140625</v>
      </c>
      <c r="F493">
        <v>-2.92205810546875</v>
      </c>
      <c r="G493">
        <v>-0.308990478515625</v>
      </c>
    </row>
    <row r="494" ht="14.25" customHeight="1">
      <c r="A494" t="str">
        <f>493*(1/37)</f>
        <v>13.32432432</v>
      </c>
      <c r="B494">
        <v>0.0703125</v>
      </c>
      <c r="C494">
        <v>-0.1103515625</v>
      </c>
      <c r="D494">
        <v>1.03662109375</v>
      </c>
      <c r="E494">
        <v>-0.46539306640625</v>
      </c>
      <c r="F494">
        <v>-3.688812255859375</v>
      </c>
      <c r="G494">
        <v>-0.308990478515625</v>
      </c>
    </row>
    <row r="495" ht="14.25" customHeight="1">
      <c r="A495" t="str">
        <f>494*(1/37)</f>
        <v>13.35135135</v>
      </c>
      <c r="B495">
        <v>0.072265625</v>
      </c>
      <c r="C495">
        <v>-0.1103515625</v>
      </c>
      <c r="D495">
        <v>1.03076171875</v>
      </c>
      <c r="E495">
        <v>-1.62506103515625</v>
      </c>
      <c r="F495">
        <v>-0.232696533203125</v>
      </c>
      <c r="G495">
        <v>0.0762939453125</v>
      </c>
    </row>
    <row r="496" ht="14.25" customHeight="1">
      <c r="A496" t="str">
        <f>495*(1/37)</f>
        <v>13.37837838</v>
      </c>
      <c r="B496">
        <v>0.06884765625</v>
      </c>
      <c r="C496">
        <v>-0.107666015625</v>
      </c>
      <c r="D496">
        <v>1.036865234375</v>
      </c>
      <c r="E496">
        <v>-0.0762939453125</v>
      </c>
      <c r="F496">
        <v>-1.003265380859375</v>
      </c>
      <c r="G496">
        <v>-1.842498779296875</v>
      </c>
    </row>
    <row r="497" ht="14.25" customHeight="1">
      <c r="A497" t="str">
        <f>496*(1/37)</f>
        <v>13.40540541</v>
      </c>
      <c r="B497">
        <v>0.06640625</v>
      </c>
      <c r="C497">
        <v>-0.112548828125</v>
      </c>
      <c r="D497">
        <v>1.038330078125</v>
      </c>
      <c r="E497">
        <v>0.70953369140625</v>
      </c>
      <c r="F497">
        <v>-0.61798095703125</v>
      </c>
      <c r="G497">
        <v>1.99127197265625</v>
      </c>
    </row>
    <row r="498" ht="14.25" customHeight="1">
      <c r="A498" t="str">
        <f>497*(1/37)</f>
        <v>13.43243243</v>
      </c>
      <c r="B498">
        <v>0.06689453125</v>
      </c>
      <c r="C498">
        <v>-0.11083984375</v>
      </c>
      <c r="D498">
        <v>1.03564453125</v>
      </c>
      <c r="E498">
        <v>-3.208160400390625</v>
      </c>
      <c r="F498">
        <v>-0.61798095703125</v>
      </c>
      <c r="G498">
        <v>0.457763671875</v>
      </c>
    </row>
    <row r="499" ht="14.25" customHeight="1">
      <c r="A499" t="str">
        <f>498*(1/37)</f>
        <v>13.45945946</v>
      </c>
      <c r="B499">
        <v>0.062255859375</v>
      </c>
      <c r="C499">
        <v>-0.1064453125</v>
      </c>
      <c r="D499">
        <v>1.037353515625</v>
      </c>
      <c r="E499">
        <v>1.102447509765625</v>
      </c>
      <c r="F499">
        <v>0.152587890625</v>
      </c>
      <c r="G499">
        <v>2.758026123046875</v>
      </c>
    </row>
    <row r="500" ht="14.25" customHeight="1">
      <c r="A500" t="str">
        <f>499*(1/37)</f>
        <v>13.48648649</v>
      </c>
      <c r="B500">
        <v>0.06689453125</v>
      </c>
      <c r="C500">
        <v>-0.114013671875</v>
      </c>
      <c r="D500">
        <v>1.040283203125</v>
      </c>
      <c r="E500">
        <v>0.316619873046875</v>
      </c>
      <c r="F500">
        <v>0.35858154296875</v>
      </c>
      <c r="G500">
        <v>2.37274169921875</v>
      </c>
    </row>
    <row r="501" ht="14.25" customHeight="1">
      <c r="A501" t="str">
        <f>500*(1/37)</f>
        <v>13.51351351</v>
      </c>
      <c r="B501">
        <v>0.065185546875</v>
      </c>
      <c r="C501">
        <v>-0.10498046875</v>
      </c>
      <c r="D501">
        <v>1.038330078125</v>
      </c>
      <c r="E501">
        <v>1.88446044921875</v>
      </c>
      <c r="F501">
        <v>0.5340576171875</v>
      </c>
      <c r="G501">
        <v>1.224517822265625</v>
      </c>
    </row>
    <row r="502" ht="14.25" customHeight="1">
      <c r="A502" t="str">
        <f>501*(1/37)</f>
        <v>13.54054054</v>
      </c>
      <c r="B502">
        <v>0.062744140625</v>
      </c>
      <c r="C502">
        <v>-0.110107421875</v>
      </c>
      <c r="D502">
        <v>1.03369140625</v>
      </c>
      <c r="E502">
        <v>1.491546630859375</v>
      </c>
      <c r="F502">
        <v>-3.307342529296875</v>
      </c>
      <c r="G502">
        <v>0.8392333984375</v>
      </c>
    </row>
    <row r="503" ht="14.25" customHeight="1">
      <c r="A503" t="str">
        <f>502*(1/37)</f>
        <v>13.56756757</v>
      </c>
      <c r="B503">
        <v>0.0654296875</v>
      </c>
      <c r="C503">
        <v>-0.109375</v>
      </c>
      <c r="D503">
        <v>1.03515625</v>
      </c>
      <c r="E503">
        <v>-2.81524658203125</v>
      </c>
      <c r="F503">
        <v>-3.753662109375</v>
      </c>
      <c r="G503">
        <v>-2.99072265625</v>
      </c>
    </row>
    <row r="504" ht="14.25" customHeight="1">
      <c r="A504" t="str">
        <f>503*(1/37)</f>
        <v>13.59459459</v>
      </c>
      <c r="B504">
        <v>0.06884765625</v>
      </c>
      <c r="C504">
        <v>-0.113037109375</v>
      </c>
      <c r="D504">
        <v>1.039306640625</v>
      </c>
      <c r="E504">
        <v>-2.81524658203125</v>
      </c>
      <c r="F504">
        <v>-0.232696533203125</v>
      </c>
      <c r="G504">
        <v>-0.728607177734375</v>
      </c>
    </row>
    <row r="505" ht="14.25" customHeight="1">
      <c r="A505" t="str">
        <f>504*(1/37)</f>
        <v>13.62162162</v>
      </c>
      <c r="B505">
        <v>0.0693359375</v>
      </c>
      <c r="C505">
        <v>-0.112060546875</v>
      </c>
      <c r="D505">
        <v>1.03564453125</v>
      </c>
      <c r="E505">
        <v>0.70953369140625</v>
      </c>
      <c r="F505">
        <v>-3.307342529296875</v>
      </c>
      <c r="G505">
        <v>3.139495849609375</v>
      </c>
    </row>
    <row r="506" ht="14.25" customHeight="1">
      <c r="A506" t="str">
        <f>505*(1/37)</f>
        <v>13.64864865</v>
      </c>
      <c r="B506">
        <v>0.06787109375</v>
      </c>
      <c r="C506">
        <v>-0.109619140625</v>
      </c>
      <c r="D506">
        <v>1.03271484375</v>
      </c>
      <c r="E506">
        <v>-0.858306884765625</v>
      </c>
      <c r="F506">
        <v>0.919342041015625</v>
      </c>
      <c r="G506">
        <v>-1.07574462890625</v>
      </c>
    </row>
    <row r="507" ht="14.25" customHeight="1">
      <c r="A507" t="str">
        <f>506*(1/37)</f>
        <v>13.67567568</v>
      </c>
      <c r="B507">
        <v>0.065185546875</v>
      </c>
      <c r="C507">
        <v>-0.10595703125</v>
      </c>
      <c r="D507">
        <v>1.031982421875</v>
      </c>
      <c r="E507">
        <v>-0.0762939453125</v>
      </c>
      <c r="F507">
        <v>0.919342041015625</v>
      </c>
      <c r="G507">
        <v>-0.385284423828125</v>
      </c>
    </row>
    <row r="508" ht="14.25" customHeight="1">
      <c r="A508" t="str">
        <f>507*(1/37)</f>
        <v>13.7027027</v>
      </c>
      <c r="B508">
        <v>0.072021484375</v>
      </c>
      <c r="C508">
        <v>-0.107421875</v>
      </c>
      <c r="D508">
        <v>1.0380859375</v>
      </c>
      <c r="E508">
        <v>-2.81524658203125</v>
      </c>
      <c r="F508">
        <v>0.5340576171875</v>
      </c>
      <c r="G508">
        <v>0.457763671875</v>
      </c>
    </row>
    <row r="509" ht="14.25" customHeight="1">
      <c r="A509" t="str">
        <f>508*(1/37)</f>
        <v>13.72972973</v>
      </c>
      <c r="B509">
        <v>0.065673828125</v>
      </c>
      <c r="C509">
        <v>-0.113525390625</v>
      </c>
      <c r="D509">
        <v>1.03759765625</v>
      </c>
      <c r="E509">
        <v>2.2735595703125</v>
      </c>
      <c r="F509">
        <v>-2.155303955078125</v>
      </c>
      <c r="G509">
        <v>0.072479248046875</v>
      </c>
    </row>
    <row r="510" ht="14.25" customHeight="1">
      <c r="A510" t="str">
        <f>509*(1/37)</f>
        <v>13.75675676</v>
      </c>
      <c r="B510">
        <v>0.06689453125</v>
      </c>
      <c r="C510">
        <v>-0.111572265625</v>
      </c>
      <c r="D510">
        <v>1.03125</v>
      </c>
      <c r="E510">
        <v>-0.26702880859375</v>
      </c>
      <c r="F510">
        <v>-1.003265380859375</v>
      </c>
      <c r="G510">
        <v>1.605987548828125</v>
      </c>
    </row>
    <row r="511" ht="14.25" customHeight="1">
      <c r="A511" t="str">
        <f>510*(1/37)</f>
        <v>13.78378378</v>
      </c>
      <c r="B511">
        <v>0.0654296875</v>
      </c>
      <c r="C511">
        <v>-0.109130859375</v>
      </c>
      <c r="D511">
        <v>1.02685546875</v>
      </c>
      <c r="E511">
        <v>-0.659942626953125</v>
      </c>
      <c r="F511">
        <v>-1.77001953125</v>
      </c>
      <c r="G511">
        <v>-0.308990478515625</v>
      </c>
    </row>
    <row r="512" ht="14.25" customHeight="1">
      <c r="A512" t="str">
        <f>511*(1/37)</f>
        <v>13.81081081</v>
      </c>
      <c r="B512">
        <v>0.06640625</v>
      </c>
      <c r="C512">
        <v>-0.1083984375</v>
      </c>
      <c r="D512">
        <v>1.033447265625</v>
      </c>
      <c r="E512">
        <v>-2.033233642578125</v>
      </c>
      <c r="F512">
        <v>-2.3956298828125</v>
      </c>
      <c r="G512">
        <v>-1.07574462890625</v>
      </c>
    </row>
    <row r="513" ht="14.25" customHeight="1">
      <c r="A513" t="str">
        <f>512*(1/37)</f>
        <v>13.83783784</v>
      </c>
      <c r="B513">
        <v>0.076171875</v>
      </c>
      <c r="C513">
        <v>-0.11083984375</v>
      </c>
      <c r="D513">
        <v>1.037353515625</v>
      </c>
      <c r="E513">
        <v>0.316619873046875</v>
      </c>
      <c r="F513">
        <v>-1.003265380859375</v>
      </c>
      <c r="G513">
        <v>1.224517822265625</v>
      </c>
    </row>
    <row r="514" ht="14.25" customHeight="1">
      <c r="A514" t="str">
        <f>513*(1/37)</f>
        <v>13.86486486</v>
      </c>
      <c r="B514">
        <v>0.06787109375</v>
      </c>
      <c r="C514">
        <v>-0.108642578125</v>
      </c>
      <c r="D514">
        <v>1.03271484375</v>
      </c>
      <c r="E514">
        <v>-1.247406005859375</v>
      </c>
      <c r="F514">
        <v>-2.605438232421875</v>
      </c>
      <c r="G514">
        <v>1.224517822265625</v>
      </c>
    </row>
    <row r="515" ht="14.25" customHeight="1">
      <c r="A515" t="str">
        <f>514*(1/37)</f>
        <v>13.89189189</v>
      </c>
      <c r="B515">
        <v>0.059814453125</v>
      </c>
      <c r="C515">
        <v>-0.106689453125</v>
      </c>
      <c r="D515">
        <v>1.043701171875</v>
      </c>
      <c r="E515">
        <v>0.70953369140625</v>
      </c>
      <c r="F515">
        <v>0.148773193359375</v>
      </c>
      <c r="G515">
        <v>2.75421142578125</v>
      </c>
    </row>
    <row r="516" ht="14.25" customHeight="1">
      <c r="A516" t="str">
        <f>515*(1/37)</f>
        <v>13.91891892</v>
      </c>
      <c r="B516">
        <v>0.0673828125</v>
      </c>
      <c r="C516">
        <v>-0.11279296875</v>
      </c>
      <c r="D516">
        <v>1.03564453125</v>
      </c>
      <c r="E516">
        <v>1.102447509765625</v>
      </c>
      <c r="F516">
        <v>-0.61798095703125</v>
      </c>
      <c r="G516">
        <v>0.457763671875</v>
      </c>
    </row>
    <row r="517" ht="14.25" customHeight="1">
      <c r="A517" t="str">
        <f>516*(1/37)</f>
        <v>13.94594595</v>
      </c>
      <c r="B517">
        <v>0.068115234375</v>
      </c>
      <c r="C517">
        <v>-0.1123046875</v>
      </c>
      <c r="D517">
        <v>1.035400390625</v>
      </c>
      <c r="E517">
        <v>-2.81524658203125</v>
      </c>
      <c r="F517">
        <v>0.152587890625</v>
      </c>
      <c r="G517">
        <v>1.605987548828125</v>
      </c>
    </row>
    <row r="518" ht="14.25" customHeight="1">
      <c r="A518" t="str">
        <f>517*(1/37)</f>
        <v>13.97297297</v>
      </c>
      <c r="B518">
        <v>0.0712890625</v>
      </c>
      <c r="C518">
        <v>-0.11083984375</v>
      </c>
      <c r="D518">
        <v>1.0400390625</v>
      </c>
      <c r="E518">
        <v>2.666473388671875</v>
      </c>
      <c r="F518">
        <v>-2.155303955078125</v>
      </c>
      <c r="G518">
        <v>0.8392333984375</v>
      </c>
    </row>
    <row r="519" ht="14.25" customHeight="1">
      <c r="A519" t="str">
        <f>518*(1/37)</f>
        <v>14</v>
      </c>
      <c r="B519">
        <v>0.06689453125</v>
      </c>
      <c r="C519">
        <v>-0.106201171875</v>
      </c>
      <c r="D519">
        <v>1.04345703125</v>
      </c>
      <c r="E519">
        <v>0.70953369140625</v>
      </c>
      <c r="F519">
        <v>-1.77001953125</v>
      </c>
      <c r="G519">
        <v>0.8392333984375</v>
      </c>
    </row>
    <row r="520" ht="14.25" customHeight="1">
      <c r="A520" t="str">
        <f>519*(1/37)</f>
        <v>14.02702703</v>
      </c>
      <c r="B520">
        <v>0.073974609375</v>
      </c>
      <c r="C520">
        <v>-0.1171875</v>
      </c>
      <c r="D520">
        <v>1.03662109375</v>
      </c>
      <c r="E520">
        <v>-0.659942626953125</v>
      </c>
      <c r="F520">
        <v>-0.232696533203125</v>
      </c>
      <c r="G520">
        <v>1.99127197265625</v>
      </c>
    </row>
    <row r="521" ht="14.25" customHeight="1">
      <c r="A521" t="str">
        <f>520*(1/37)</f>
        <v>14.05405405</v>
      </c>
      <c r="B521">
        <v>0.068359375</v>
      </c>
      <c r="C521">
        <v>-0.111572265625</v>
      </c>
      <c r="D521">
        <v>1.0400390625</v>
      </c>
      <c r="E521">
        <v>3.452301025390625</v>
      </c>
      <c r="F521">
        <v>-1.003265380859375</v>
      </c>
      <c r="G521">
        <v>-1.07574462890625</v>
      </c>
    </row>
    <row r="522" ht="14.25" customHeight="1">
      <c r="A522" t="str">
        <f>521*(1/37)</f>
        <v>14.08108108</v>
      </c>
      <c r="B522">
        <v>0.071044921875</v>
      </c>
      <c r="C522">
        <v>-0.103759765625</v>
      </c>
      <c r="D522">
        <v>1.03662109375</v>
      </c>
      <c r="E522">
        <v>-1.64031982421875</v>
      </c>
      <c r="F522">
        <v>-2.155303955078125</v>
      </c>
      <c r="G522">
        <v>0.457763671875</v>
      </c>
    </row>
    <row r="523" ht="14.25" customHeight="1">
      <c r="A523" t="str">
        <f>522*(1/37)</f>
        <v>14.10810811</v>
      </c>
      <c r="B523">
        <v>0.0654296875</v>
      </c>
      <c r="C523">
        <v>-0.111572265625</v>
      </c>
      <c r="D523">
        <v>1.0390625</v>
      </c>
      <c r="E523">
        <v>-0.461578369140625</v>
      </c>
      <c r="F523">
        <v>0.148773193359375</v>
      </c>
      <c r="G523">
        <v>2.37274169921875</v>
      </c>
    </row>
    <row r="524" ht="14.25" customHeight="1">
      <c r="A524" t="str">
        <f>523*(1/37)</f>
        <v>14.13513514</v>
      </c>
      <c r="B524">
        <v>0.068359375</v>
      </c>
      <c r="C524">
        <v>-0.109130859375</v>
      </c>
      <c r="D524">
        <v>1.0390625</v>
      </c>
      <c r="E524">
        <v>1.68609619140625</v>
      </c>
      <c r="F524">
        <v>-1.3885498046875</v>
      </c>
      <c r="G524">
        <v>0.457763671875</v>
      </c>
    </row>
    <row r="525" ht="14.25" customHeight="1">
      <c r="A525" t="str">
        <f>524*(1/37)</f>
        <v>14.16216216</v>
      </c>
      <c r="B525">
        <v>0.070068359375</v>
      </c>
      <c r="C525">
        <v>-0.105712890625</v>
      </c>
      <c r="D525">
        <v>1.029052734375</v>
      </c>
      <c r="E525">
        <v>-3.597259521484375</v>
      </c>
      <c r="F525">
        <v>-4.459381103515625</v>
      </c>
      <c r="G525">
        <v>1.605987548828125</v>
      </c>
    </row>
    <row r="526" ht="14.25" customHeight="1">
      <c r="A526" t="str">
        <f>525*(1/37)</f>
        <v>14.18918919</v>
      </c>
      <c r="B526">
        <v>0.071533203125</v>
      </c>
      <c r="C526">
        <v>-0.10693359375</v>
      </c>
      <c r="D526">
        <v>1.04248046875</v>
      </c>
      <c r="E526">
        <v>-1.64031982421875</v>
      </c>
      <c r="F526">
        <v>-0.232696533203125</v>
      </c>
      <c r="G526">
        <v>1.605987548828125</v>
      </c>
    </row>
    <row r="527" ht="14.25" customHeight="1">
      <c r="A527" t="str">
        <f>526*(1/37)</f>
        <v>14.21621622</v>
      </c>
      <c r="B527">
        <v>0.0703125</v>
      </c>
      <c r="C527">
        <v>-0.107666015625</v>
      </c>
      <c r="D527">
        <v>1.039306640625</v>
      </c>
      <c r="E527">
        <v>-0.858306884765625</v>
      </c>
      <c r="F527">
        <v>-2.536773681640625</v>
      </c>
      <c r="G527">
        <v>0.457763671875</v>
      </c>
    </row>
    <row r="528" ht="14.25" customHeight="1">
      <c r="A528" t="str">
        <f>527*(1/37)</f>
        <v>14.24324324</v>
      </c>
      <c r="B528">
        <v>0.06884765625</v>
      </c>
      <c r="C528">
        <v>-0.11376953125</v>
      </c>
      <c r="D528">
        <v>1.0341796875</v>
      </c>
      <c r="E528">
        <v>1.491546630859375</v>
      </c>
      <c r="F528">
        <v>-1.77001953125</v>
      </c>
      <c r="G528">
        <v>-0.93841552734375</v>
      </c>
    </row>
    <row r="529" ht="14.25" customHeight="1">
      <c r="A529" t="str">
        <f>528*(1/37)</f>
        <v>14.27027027</v>
      </c>
      <c r="B529">
        <v>0.07275390625</v>
      </c>
      <c r="C529">
        <v>-0.104736328125</v>
      </c>
      <c r="D529">
        <v>1.036865234375</v>
      </c>
      <c r="E529">
        <v>-0.0762939453125</v>
      </c>
      <c r="F529">
        <v>-2.536773681640625</v>
      </c>
      <c r="G529">
        <v>1.644134521484375</v>
      </c>
    </row>
    <row r="530" ht="14.25" customHeight="1">
      <c r="A530" t="str">
        <f>529*(1/37)</f>
        <v>14.2972973</v>
      </c>
      <c r="B530">
        <v>0.075439453125</v>
      </c>
      <c r="C530">
        <v>-0.109619140625</v>
      </c>
      <c r="D530">
        <v>1.038330078125</v>
      </c>
      <c r="E530">
        <v>-2.033233642578125</v>
      </c>
      <c r="F530">
        <v>-1.003265380859375</v>
      </c>
      <c r="G530">
        <v>0.457763671875</v>
      </c>
    </row>
    <row r="531" ht="14.25" customHeight="1">
      <c r="A531" t="str">
        <f>530*(1/37)</f>
        <v>14.32432432</v>
      </c>
      <c r="B531">
        <v>0.067138671875</v>
      </c>
      <c r="C531">
        <v>-0.112060546875</v>
      </c>
      <c r="D531">
        <v>1.039794921875</v>
      </c>
      <c r="E531">
        <v>-1.251220703125</v>
      </c>
      <c r="F531">
        <v>-1.003265380859375</v>
      </c>
      <c r="G531">
        <v>-0.308990478515625</v>
      </c>
    </row>
    <row r="532" ht="14.25" customHeight="1">
      <c r="A532" t="str">
        <f>531*(1/37)</f>
        <v>14.35135135</v>
      </c>
      <c r="B532">
        <v>0.07177734375</v>
      </c>
      <c r="C532">
        <v>-0.1123046875</v>
      </c>
      <c r="D532">
        <v>1.043212890625</v>
      </c>
      <c r="E532">
        <v>-0.0762939453125</v>
      </c>
      <c r="F532">
        <v>-1.77001953125</v>
      </c>
      <c r="G532">
        <v>1.99127197265625</v>
      </c>
    </row>
    <row r="533" ht="14.25" customHeight="1">
      <c r="A533" t="str">
        <f>532*(1/37)</f>
        <v>14.37837838</v>
      </c>
      <c r="B533">
        <v>0.0693359375</v>
      </c>
      <c r="C533">
        <v>-0.1103515625</v>
      </c>
      <c r="D533">
        <v>1.0361328125</v>
      </c>
      <c r="E533">
        <v>2.277374267578125</v>
      </c>
      <c r="F533">
        <v>-2.155303955078125</v>
      </c>
      <c r="G533">
        <v>2.37274169921875</v>
      </c>
    </row>
    <row r="534" ht="14.25" customHeight="1">
      <c r="A534" t="str">
        <f>533*(1/37)</f>
        <v>14.40540541</v>
      </c>
      <c r="B534">
        <v>0.073974609375</v>
      </c>
      <c r="C534">
        <v>-0.107666015625</v>
      </c>
      <c r="D534">
        <v>1.033447265625</v>
      </c>
      <c r="E534">
        <v>-1.251220703125</v>
      </c>
      <c r="F534">
        <v>0.5340576171875</v>
      </c>
      <c r="G534">
        <v>1.605987548828125</v>
      </c>
    </row>
    <row r="535" ht="14.25" customHeight="1">
      <c r="A535" t="str">
        <f>534*(1/37)</f>
        <v>14.43243243</v>
      </c>
      <c r="B535">
        <v>0.069091796875</v>
      </c>
      <c r="C535">
        <v>-0.107177734375</v>
      </c>
      <c r="D535">
        <v>1.03125</v>
      </c>
      <c r="E535">
        <v>1.293182373046875</v>
      </c>
      <c r="F535">
        <v>-1.384735107421875</v>
      </c>
      <c r="G535">
        <v>2.758026123046875</v>
      </c>
    </row>
    <row r="536" ht="14.25" customHeight="1">
      <c r="A536" t="str">
        <f>535*(1/37)</f>
        <v>14.45945946</v>
      </c>
      <c r="B536">
        <v>0.068603515625</v>
      </c>
      <c r="C536">
        <v>-0.107177734375</v>
      </c>
      <c r="D536">
        <v>1.034423828125</v>
      </c>
      <c r="E536">
        <v>2.277374267578125</v>
      </c>
      <c r="F536">
        <v>-2.155303955078125</v>
      </c>
      <c r="G536">
        <v>1.224517822265625</v>
      </c>
    </row>
    <row r="537" ht="14.25" customHeight="1">
      <c r="A537" t="str">
        <f>536*(1/37)</f>
        <v>14.48648649</v>
      </c>
      <c r="B537">
        <v>0.075439453125</v>
      </c>
      <c r="C537">
        <v>-0.114501953125</v>
      </c>
      <c r="D537">
        <v>1.030029296875</v>
      </c>
      <c r="E537">
        <v>2.666473388671875</v>
      </c>
      <c r="F537">
        <v>-3.307342529296875</v>
      </c>
      <c r="G537">
        <v>0.8392333984375</v>
      </c>
    </row>
    <row r="538" ht="14.25" customHeight="1">
      <c r="A538" t="str">
        <f>537*(1/37)</f>
        <v>14.51351351</v>
      </c>
      <c r="B538">
        <v>0.06982421875</v>
      </c>
      <c r="C538">
        <v>-0.105224609375</v>
      </c>
      <c r="D538">
        <v>1.0361328125</v>
      </c>
      <c r="E538">
        <v>-3.208160400390625</v>
      </c>
      <c r="F538">
        <v>-1.354217529296875</v>
      </c>
      <c r="G538">
        <v>0.8392333984375</v>
      </c>
    </row>
    <row r="539" ht="14.25" customHeight="1">
      <c r="A539" t="str">
        <f>538*(1/37)</f>
        <v>14.54054054</v>
      </c>
      <c r="B539">
        <v>0.06787109375</v>
      </c>
      <c r="C539">
        <v>-0.10546875</v>
      </c>
      <c r="D539">
        <v>1.037109375</v>
      </c>
      <c r="E539">
        <v>-1.251220703125</v>
      </c>
      <c r="F539">
        <v>-1.384735107421875</v>
      </c>
      <c r="G539">
        <v>1.644134521484375</v>
      </c>
    </row>
    <row r="540" ht="14.25" customHeight="1">
      <c r="A540" t="str">
        <f>539*(1/37)</f>
        <v>14.56756757</v>
      </c>
      <c r="B540">
        <v>0.070068359375</v>
      </c>
      <c r="C540">
        <v>-0.103759765625</v>
      </c>
      <c r="D540">
        <v>1.0341796875</v>
      </c>
      <c r="E540">
        <v>0.70953369140625</v>
      </c>
      <c r="F540">
        <v>-1.003265380859375</v>
      </c>
      <c r="G540">
        <v>0.457763671875</v>
      </c>
    </row>
    <row r="541" ht="14.25" customHeight="1">
      <c r="A541" t="str">
        <f>540*(1/37)</f>
        <v>14.59459459</v>
      </c>
      <c r="B541">
        <v>0.067626953125</v>
      </c>
      <c r="C541">
        <v>-0.108642578125</v>
      </c>
      <c r="D541">
        <v>1.03466796875</v>
      </c>
      <c r="E541">
        <v>-0.0762939453125</v>
      </c>
      <c r="F541">
        <v>-1.384735107421875</v>
      </c>
      <c r="G541">
        <v>-2.6092529296875</v>
      </c>
    </row>
    <row r="542" ht="14.25" customHeight="1">
      <c r="A542" t="str">
        <f>541*(1/37)</f>
        <v>14.62162162</v>
      </c>
      <c r="B542">
        <v>0.066162109375</v>
      </c>
      <c r="C542">
        <v>-0.10986328125</v>
      </c>
      <c r="D542">
        <v>1.0380859375</v>
      </c>
      <c r="E542">
        <v>1.491546630859375</v>
      </c>
      <c r="F542">
        <v>-2.536773681640625</v>
      </c>
      <c r="G542">
        <v>-2.5482177734375</v>
      </c>
    </row>
    <row r="543" ht="14.25" customHeight="1">
      <c r="A543" t="str">
        <f>542*(1/37)</f>
        <v>14.64864865</v>
      </c>
      <c r="B543">
        <v>0.063720703125</v>
      </c>
      <c r="C543">
        <v>-0.110107421875</v>
      </c>
      <c r="D543">
        <v>1.035400390625</v>
      </c>
      <c r="E543">
        <v>2.277374267578125</v>
      </c>
      <c r="F543">
        <v>-3.307342529296875</v>
      </c>
      <c r="G543">
        <v>0.457763671875</v>
      </c>
    </row>
    <row r="544" ht="14.25" customHeight="1">
      <c r="A544" t="str">
        <f>543*(1/37)</f>
        <v>14.67567568</v>
      </c>
      <c r="B544">
        <v>0.06396484375</v>
      </c>
      <c r="C544">
        <v>-0.10791015625</v>
      </c>
      <c r="D544">
        <v>1.02783203125</v>
      </c>
      <c r="E544">
        <v>1.102447509765625</v>
      </c>
      <c r="F544">
        <v>-4.459381103515625</v>
      </c>
      <c r="G544">
        <v>1.605987548828125</v>
      </c>
    </row>
    <row r="545" ht="14.25" customHeight="1">
      <c r="A545" t="str">
        <f>544*(1/37)</f>
        <v>14.7027027</v>
      </c>
      <c r="B545">
        <v>0.067138671875</v>
      </c>
      <c r="C545">
        <v>-0.103271484375</v>
      </c>
      <c r="D545">
        <v>1.041748046875</v>
      </c>
      <c r="E545">
        <v>-2.613067626953125</v>
      </c>
      <c r="F545">
        <v>-1.77001953125</v>
      </c>
      <c r="G545">
        <v>4.2877197265625</v>
      </c>
    </row>
    <row r="546" ht="14.25" customHeight="1">
      <c r="A546" t="str">
        <f>545*(1/37)</f>
        <v>14.72972973</v>
      </c>
      <c r="B546">
        <v>0.0703125</v>
      </c>
      <c r="C546">
        <v>-0.114501953125</v>
      </c>
      <c r="D546">
        <v>1.034912109375</v>
      </c>
      <c r="E546">
        <v>-0.0762939453125</v>
      </c>
      <c r="F546">
        <v>-1.384735107421875</v>
      </c>
      <c r="G546">
        <v>0.457763671875</v>
      </c>
    </row>
    <row r="547" ht="14.25" customHeight="1">
      <c r="A547" t="str">
        <f>546*(1/37)</f>
        <v>14.75675676</v>
      </c>
      <c r="B547">
        <v>0.0751953125</v>
      </c>
      <c r="C547">
        <v>-0.10791015625</v>
      </c>
      <c r="D547">
        <v>1.033203125</v>
      </c>
      <c r="E547">
        <v>-1.251220703125</v>
      </c>
      <c r="F547">
        <v>-1.384735107421875</v>
      </c>
      <c r="G547">
        <v>0.0762939453125</v>
      </c>
    </row>
    <row r="548" ht="14.25" customHeight="1">
      <c r="A548" t="str">
        <f>547*(1/37)</f>
        <v>14.78378378</v>
      </c>
      <c r="B548">
        <v>0.063232421875</v>
      </c>
      <c r="C548">
        <v>-0.11376953125</v>
      </c>
      <c r="D548">
        <v>1.034423828125</v>
      </c>
      <c r="E548">
        <v>1.873016357421875</v>
      </c>
      <c r="F548">
        <v>-1.003265380859375</v>
      </c>
      <c r="G548">
        <v>0.8392333984375</v>
      </c>
    </row>
    <row r="549" ht="14.25" customHeight="1">
      <c r="A549" t="str">
        <f>548*(1/37)</f>
        <v>14.81081081</v>
      </c>
      <c r="B549">
        <v>0.0712890625</v>
      </c>
      <c r="C549">
        <v>-0.114990234375</v>
      </c>
      <c r="D549">
        <v>1.039794921875</v>
      </c>
      <c r="E549">
        <v>-1.251220703125</v>
      </c>
      <c r="F549">
        <v>-4.138946533203125</v>
      </c>
      <c r="G549">
        <v>0.0762939453125</v>
      </c>
    </row>
    <row r="550" ht="14.25" customHeight="1">
      <c r="A550" t="str">
        <f>549*(1/37)</f>
        <v>14.83783784</v>
      </c>
      <c r="B550">
        <v>0.066650390625</v>
      </c>
      <c r="C550">
        <v>-0.109130859375</v>
      </c>
      <c r="D550">
        <v>1.035888671875</v>
      </c>
      <c r="E550">
        <v>-1.251220703125</v>
      </c>
      <c r="F550">
        <v>-2.361297607421875</v>
      </c>
      <c r="G550">
        <v>1.224517822265625</v>
      </c>
    </row>
    <row r="551" ht="14.25" customHeight="1">
      <c r="A551" t="str">
        <f>550*(1/37)</f>
        <v>14.86486486</v>
      </c>
      <c r="B551">
        <v>0.062255859375</v>
      </c>
      <c r="C551">
        <v>-0.10498046875</v>
      </c>
      <c r="D551">
        <v>1.03857421875</v>
      </c>
      <c r="E551">
        <v>-0.46539306640625</v>
      </c>
      <c r="F551">
        <v>-0.61798095703125</v>
      </c>
      <c r="G551">
        <v>0.0762939453125</v>
      </c>
    </row>
    <row r="552" ht="14.25" customHeight="1">
      <c r="A552" t="str">
        <f>551*(1/37)</f>
        <v>14.89189189</v>
      </c>
      <c r="B552">
        <v>0.070556640625</v>
      </c>
      <c r="C552">
        <v>-0.10400390625</v>
      </c>
      <c r="D552">
        <v>1.031005859375</v>
      </c>
      <c r="E552">
        <v>0.70953369140625</v>
      </c>
      <c r="F552">
        <v>-0.232696533203125</v>
      </c>
      <c r="G552">
        <v>-1.07574462890625</v>
      </c>
    </row>
    <row r="553" ht="14.25" customHeight="1">
      <c r="A553" t="str">
        <f>552*(1/37)</f>
        <v>14.91891892</v>
      </c>
      <c r="B553">
        <v>0.064208984375</v>
      </c>
      <c r="C553">
        <v>-0.11572265625</v>
      </c>
      <c r="D553">
        <v>1.0341796875</v>
      </c>
      <c r="E553">
        <v>-2.033233642578125</v>
      </c>
      <c r="F553">
        <v>0.5340576171875</v>
      </c>
      <c r="G553">
        <v>2.758026123046875</v>
      </c>
    </row>
    <row r="554" ht="14.25" customHeight="1">
      <c r="A554" t="str">
        <f>553*(1/37)</f>
        <v>14.94594595</v>
      </c>
      <c r="B554">
        <v>0.061279296875</v>
      </c>
      <c r="C554">
        <v>-0.099609375</v>
      </c>
      <c r="D554">
        <v>1.040283203125</v>
      </c>
      <c r="E554">
        <v>1.88446044921875</v>
      </c>
      <c r="F554">
        <v>-3.307342529296875</v>
      </c>
      <c r="G554">
        <v>0.629425048828125</v>
      </c>
    </row>
    <row r="555" ht="14.25" customHeight="1">
      <c r="A555" t="str">
        <f>554*(1/37)</f>
        <v>14.97297297</v>
      </c>
      <c r="B555">
        <v>0.07177734375</v>
      </c>
      <c r="C555">
        <v>-0.1142578125</v>
      </c>
      <c r="D555">
        <v>1.03369140625</v>
      </c>
      <c r="E555">
        <v>1.102447509765625</v>
      </c>
      <c r="F555">
        <v>-0.61798095703125</v>
      </c>
      <c r="G555">
        <v>0.8392333984375</v>
      </c>
    </row>
    <row r="556" ht="14.25" customHeight="1">
      <c r="A556" t="str">
        <f>555*(1/37)</f>
        <v>15</v>
      </c>
      <c r="B556">
        <v>0.066162109375</v>
      </c>
      <c r="C556">
        <v>-0.108154296875</v>
      </c>
      <c r="D556">
        <v>1.04248046875</v>
      </c>
      <c r="E556">
        <v>-1.64031982421875</v>
      </c>
      <c r="F556">
        <v>-2.155303955078125</v>
      </c>
      <c r="G556">
        <v>0.457763671875</v>
      </c>
    </row>
    <row r="557" ht="14.25" customHeight="1">
      <c r="A557" t="str">
        <f>556*(1/37)</f>
        <v>15.02702703</v>
      </c>
      <c r="B557">
        <v>0.0703125</v>
      </c>
      <c r="C557">
        <v>-0.110107421875</v>
      </c>
      <c r="D557">
        <v>1.03955078125</v>
      </c>
      <c r="E557">
        <v>-0.850677490234375</v>
      </c>
      <c r="F557">
        <v>1.30462646484375</v>
      </c>
      <c r="G557">
        <v>0.8392333984375</v>
      </c>
    </row>
    <row r="558" ht="14.25" customHeight="1">
      <c r="A558" t="str">
        <f>557*(1/37)</f>
        <v>15.05405405</v>
      </c>
      <c r="B558">
        <v>0.071533203125</v>
      </c>
      <c r="C558">
        <v>-0.10986328125</v>
      </c>
      <c r="D558">
        <v>1.04052734375</v>
      </c>
      <c r="E558">
        <v>-2.033233642578125</v>
      </c>
      <c r="F558">
        <v>-2.155303955078125</v>
      </c>
      <c r="G558">
        <v>-0.690460205078125</v>
      </c>
    </row>
    <row r="559" ht="14.25" customHeight="1">
      <c r="A559" t="str">
        <f>558*(1/37)</f>
        <v>15.08108108</v>
      </c>
      <c r="B559">
        <v>0.068603515625</v>
      </c>
      <c r="C559">
        <v>-0.111328125</v>
      </c>
      <c r="D559">
        <v>1.03662109375</v>
      </c>
      <c r="E559">
        <v>0.9002685546875</v>
      </c>
      <c r="F559">
        <v>-1.77001953125</v>
      </c>
      <c r="G559">
        <v>-1.07574462890625</v>
      </c>
    </row>
    <row r="560" ht="14.25" customHeight="1">
      <c r="A560" t="str">
        <f>559*(1/37)</f>
        <v>15.10810811</v>
      </c>
      <c r="B560">
        <v>0.06982421875</v>
      </c>
      <c r="C560">
        <v>-0.103271484375</v>
      </c>
      <c r="D560">
        <v>1.03955078125</v>
      </c>
      <c r="E560">
        <v>3.452301025390625</v>
      </c>
      <c r="F560">
        <v>0.919342041015625</v>
      </c>
      <c r="G560">
        <v>1.99127197265625</v>
      </c>
    </row>
    <row r="561" ht="14.25" customHeight="1">
      <c r="A561" t="str">
        <f>560*(1/37)</f>
        <v>15.13513514</v>
      </c>
      <c r="B561">
        <v>0.07470703125</v>
      </c>
      <c r="C561">
        <v>-0.111083984375</v>
      </c>
      <c r="D561">
        <v>1.044921875</v>
      </c>
      <c r="E561">
        <v>2.666473388671875</v>
      </c>
      <c r="F561">
        <v>-1.384735107421875</v>
      </c>
      <c r="G561">
        <v>0.8392333984375</v>
      </c>
    </row>
    <row r="562" ht="14.25" customHeight="1">
      <c r="A562" t="str">
        <f>561*(1/37)</f>
        <v>15.16216216</v>
      </c>
      <c r="B562">
        <v>0.068603515625</v>
      </c>
      <c r="C562">
        <v>-0.101806640625</v>
      </c>
      <c r="D562">
        <v>1.036865234375</v>
      </c>
      <c r="E562">
        <v>-2.4261474609375</v>
      </c>
      <c r="F562">
        <v>-0.408172607421875</v>
      </c>
      <c r="G562">
        <v>0.8392333984375</v>
      </c>
    </row>
    <row r="563" ht="14.25" customHeight="1">
      <c r="A563" t="str">
        <f>562*(1/37)</f>
        <v>15.18918919</v>
      </c>
      <c r="B563">
        <v>0.07568359375</v>
      </c>
      <c r="C563">
        <v>-0.107421875</v>
      </c>
      <c r="D563">
        <v>1.026611328125</v>
      </c>
      <c r="E563">
        <v>0.70953369140625</v>
      </c>
      <c r="F563">
        <v>-0.61798095703125</v>
      </c>
      <c r="G563">
        <v>-0.171661376953125</v>
      </c>
    </row>
    <row r="564" ht="14.25" customHeight="1">
      <c r="A564" t="str">
        <f>563*(1/37)</f>
        <v>15.21621622</v>
      </c>
      <c r="B564">
        <v>0.07177734375</v>
      </c>
      <c r="C564">
        <v>-0.10888671875</v>
      </c>
      <c r="D564">
        <v>1.036376953125</v>
      </c>
      <c r="E564">
        <v>1.88446044921875</v>
      </c>
      <c r="F564">
        <v>-2.92205810546875</v>
      </c>
      <c r="G564">
        <v>2.2735595703125</v>
      </c>
    </row>
    <row r="565" ht="14.25" customHeight="1">
      <c r="A565" t="str">
        <f>564*(1/37)</f>
        <v>15.24324324</v>
      </c>
      <c r="B565">
        <v>0.069091796875</v>
      </c>
      <c r="C565">
        <v>-0.25390625</v>
      </c>
      <c r="D565">
        <v>1.015625</v>
      </c>
      <c r="E565">
        <v>-2.81524658203125</v>
      </c>
      <c r="F565">
        <v>-2.155303955078125</v>
      </c>
      <c r="G565">
        <v>-2.99072265625</v>
      </c>
    </row>
    <row r="566" ht="14.25" customHeight="1">
      <c r="A566" t="str">
        <f>565*(1/37)</f>
        <v>15.27027027</v>
      </c>
      <c r="B566">
        <v>0.121337890625</v>
      </c>
      <c r="C566">
        <v>-0.003173828125</v>
      </c>
      <c r="D566">
        <v>1.039794921875</v>
      </c>
      <c r="E566">
        <v>0.70953369140625</v>
      </c>
      <c r="F566">
        <v>0.919342041015625</v>
      </c>
      <c r="G566">
        <v>3.139495849609375</v>
      </c>
    </row>
    <row r="567" ht="14.25" customHeight="1">
      <c r="A567" t="str">
        <f>566*(1/37)</f>
        <v>15.2972973</v>
      </c>
      <c r="B567">
        <v>-0.1142578125</v>
      </c>
      <c r="C567">
        <v>-0.287841796875</v>
      </c>
      <c r="D567">
        <v>1.262451171875</v>
      </c>
      <c r="E567">
        <v>5.214691162109375</v>
      </c>
      <c r="F567">
        <v>-7.53021240234375</v>
      </c>
      <c r="G567">
        <v>1.99127197265625</v>
      </c>
    </row>
    <row r="568" ht="14.25" customHeight="1">
      <c r="A568" t="str">
        <f>567*(1/37)</f>
        <v>15.32432432</v>
      </c>
      <c r="B568">
        <v>0.298095703125</v>
      </c>
      <c r="C568">
        <v>0.28466796875</v>
      </c>
      <c r="D568">
        <v>0.774169921875</v>
      </c>
      <c r="E568">
        <v>-1.64031982421875</v>
      </c>
      <c r="F568">
        <v>2.4566650390625</v>
      </c>
      <c r="G568">
        <v>5.43975830078125</v>
      </c>
    </row>
    <row r="569" ht="14.25" customHeight="1">
      <c r="A569" t="str">
        <f>568*(1/37)</f>
        <v>15.35135135</v>
      </c>
      <c r="B569">
        <v>0.086669921875</v>
      </c>
      <c r="C569">
        <v>0.25634765625</v>
      </c>
      <c r="D569">
        <v>1.288330078125</v>
      </c>
      <c r="E569">
        <v>1.491546630859375</v>
      </c>
      <c r="F569">
        <v>-9.83428955078125</v>
      </c>
      <c r="G569">
        <v>-1.45721435546875</v>
      </c>
    </row>
    <row r="570" ht="14.25" customHeight="1">
      <c r="A570" t="str">
        <f>569*(1/37)</f>
        <v>15.37837838</v>
      </c>
      <c r="B570">
        <v>0.076171875</v>
      </c>
      <c r="C570">
        <v>-0.19970703125</v>
      </c>
      <c r="D570">
        <v>1.184814453125</v>
      </c>
      <c r="E570">
        <v>3.452301025390625</v>
      </c>
      <c r="F570">
        <v>-2.3956298828125</v>
      </c>
      <c r="G570">
        <v>-0.690460205078125</v>
      </c>
    </row>
    <row r="571" ht="14.25" customHeight="1">
      <c r="A571" t="str">
        <f>570*(1/37)</f>
        <v>15.40540541</v>
      </c>
      <c r="B571">
        <v>0.08251953125</v>
      </c>
      <c r="C571">
        <v>-0.05322265625</v>
      </c>
      <c r="D571">
        <v>0.950927734375</v>
      </c>
      <c r="E571">
        <v>3.452301025390625</v>
      </c>
      <c r="F571">
        <v>-3.307342529296875</v>
      </c>
      <c r="G571">
        <v>-1.842498779296875</v>
      </c>
    </row>
    <row r="572" ht="14.25" customHeight="1">
      <c r="A572" t="str">
        <f>571*(1/37)</f>
        <v>15.43243243</v>
      </c>
      <c r="B572">
        <v>0.10498046875</v>
      </c>
      <c r="C572">
        <v>-0.0419921875</v>
      </c>
      <c r="D572">
        <v>1.126220703125</v>
      </c>
      <c r="E572">
        <v>3.841400146484375</v>
      </c>
      <c r="F572">
        <v>-2.92205810546875</v>
      </c>
      <c r="G572">
        <v>4.673004150390625</v>
      </c>
    </row>
    <row r="573" ht="14.25" customHeight="1">
      <c r="A573" t="str">
        <f>572*(1/37)</f>
        <v>15.45945946</v>
      </c>
      <c r="B573">
        <v>-0.064208984375</v>
      </c>
      <c r="C573">
        <v>-0.2041015625</v>
      </c>
      <c r="D573">
        <v>0.9482421875</v>
      </c>
      <c r="E573">
        <v>1.491546630859375</v>
      </c>
      <c r="F573">
        <v>-4.459381103515625</v>
      </c>
      <c r="G573">
        <v>-0.690460205078125</v>
      </c>
    </row>
    <row r="574" ht="14.25" customHeight="1">
      <c r="A574" t="str">
        <f>573*(1/37)</f>
        <v>15.48648649</v>
      </c>
      <c r="B574">
        <v>-0.011962890625</v>
      </c>
      <c r="C574">
        <v>-0.184814453125</v>
      </c>
      <c r="D574">
        <v>1.0107421875</v>
      </c>
      <c r="E574">
        <v>-2.033233642578125</v>
      </c>
      <c r="F574">
        <v>0.919342041015625</v>
      </c>
      <c r="G574">
        <v>-1.842498779296875</v>
      </c>
    </row>
    <row r="575" ht="14.25" customHeight="1">
      <c r="A575" t="str">
        <f>574*(1/37)</f>
        <v>15.51351351</v>
      </c>
      <c r="B575">
        <v>0.0478515625</v>
      </c>
      <c r="C575">
        <v>-0.1259765625</v>
      </c>
      <c r="D575">
        <v>1.05859375</v>
      </c>
      <c r="E575">
        <v>1.491546630859375</v>
      </c>
      <c r="F575">
        <v>-1.384735107421875</v>
      </c>
      <c r="G575">
        <v>4.2877197265625</v>
      </c>
    </row>
    <row r="576" ht="14.25" customHeight="1">
      <c r="A576" t="str">
        <f>575*(1/37)</f>
        <v>15.54054054</v>
      </c>
      <c r="B576">
        <v>0.04931640625</v>
      </c>
      <c r="C576">
        <v>-0.10205078125</v>
      </c>
      <c r="D576">
        <v>1.050048828125</v>
      </c>
      <c r="E576">
        <v>-3.60107421875</v>
      </c>
      <c r="F576">
        <v>2.4566650390625</v>
      </c>
      <c r="G576">
        <v>2.37274169921875</v>
      </c>
    </row>
    <row r="577" ht="14.25" customHeight="1">
      <c r="A577" t="str">
        <f>576*(1/37)</f>
        <v>15.56756757</v>
      </c>
      <c r="B577">
        <v>0.075439453125</v>
      </c>
      <c r="C577">
        <v>-0.162841796875</v>
      </c>
      <c r="D577">
        <v>1.011474609375</v>
      </c>
      <c r="E577">
        <v>-0.46539306640625</v>
      </c>
      <c r="F577">
        <v>1.30462646484375</v>
      </c>
      <c r="G577">
        <v>2.37274169921875</v>
      </c>
    </row>
    <row r="578" ht="14.25" customHeight="1">
      <c r="A578" t="str">
        <f>577*(1/37)</f>
        <v>15.59459459</v>
      </c>
      <c r="B578">
        <v>0.074462890625</v>
      </c>
      <c r="C578">
        <v>-0.21044921875</v>
      </c>
      <c r="D578">
        <v>1.302490234375</v>
      </c>
      <c r="E578">
        <v>3.452301025390625</v>
      </c>
      <c r="F578">
        <v>-2.536773681640625</v>
      </c>
      <c r="G578">
        <v>5.82122802734375</v>
      </c>
    </row>
    <row r="579" ht="14.25" customHeight="1">
      <c r="A579" t="str">
        <f>578*(1/37)</f>
        <v>15.62162162</v>
      </c>
      <c r="B579">
        <v>0.104248046875</v>
      </c>
      <c r="C579">
        <v>-0.4423828125</v>
      </c>
      <c r="D579">
        <v>0.90576171875</v>
      </c>
      <c r="E579">
        <v>16.37649536132812</v>
      </c>
      <c r="F579">
        <v>-2.92205810546875</v>
      </c>
      <c r="G579">
        <v>10.03646850585938</v>
      </c>
    </row>
    <row r="580" ht="14.25" customHeight="1">
      <c r="A580" t="str">
        <f>579*(1/37)</f>
        <v>15.64864865</v>
      </c>
      <c r="B580">
        <v>0.091796875</v>
      </c>
      <c r="C580">
        <v>-0.06103515625</v>
      </c>
      <c r="D580">
        <v>0.963134765625</v>
      </c>
      <c r="E580">
        <v>-0.461578369140625</v>
      </c>
      <c r="F580">
        <v>5.1422119140625</v>
      </c>
      <c r="G580">
        <v>7.354736328125</v>
      </c>
    </row>
    <row r="581" ht="14.25" customHeight="1">
      <c r="A581" t="str">
        <f>580*(1/37)</f>
        <v>15.67567568</v>
      </c>
      <c r="B581">
        <v>0.053955078125</v>
      </c>
      <c r="C581">
        <v>-0.1904296875</v>
      </c>
      <c r="D581">
        <v>1.095703125</v>
      </c>
      <c r="E581">
        <v>-0.0762939453125</v>
      </c>
      <c r="F581">
        <v>-1.384735107421875</v>
      </c>
      <c r="G581">
        <v>-4.52423095703125</v>
      </c>
    </row>
    <row r="582" ht="14.25" customHeight="1">
      <c r="A582" t="str">
        <f>581*(1/37)</f>
        <v>15.7027027</v>
      </c>
      <c r="B582">
        <v>-0.080322265625</v>
      </c>
      <c r="C582">
        <v>0.072021484375</v>
      </c>
      <c r="D582">
        <v>0.900390625</v>
      </c>
      <c r="E582">
        <v>1.88446044921875</v>
      </c>
      <c r="F582">
        <v>-2.155303955078125</v>
      </c>
      <c r="G582">
        <v>4.2877197265625</v>
      </c>
    </row>
    <row r="583" ht="14.25" customHeight="1">
      <c r="A583" t="str">
        <f>582*(1/37)</f>
        <v>15.72972973</v>
      </c>
      <c r="B583">
        <v>-0.0966796875</v>
      </c>
      <c r="C583">
        <v>-0.181396484375</v>
      </c>
      <c r="D583">
        <v>1.044677734375</v>
      </c>
      <c r="E583">
        <v>-1.0528564453125</v>
      </c>
      <c r="F583">
        <v>-2.155303955078125</v>
      </c>
      <c r="G583">
        <v>-3.376007080078125</v>
      </c>
    </row>
    <row r="584" ht="14.25" customHeight="1">
      <c r="A584" t="str">
        <f>583*(1/37)</f>
        <v>15.75675676</v>
      </c>
      <c r="B584">
        <v>-0.062255859375</v>
      </c>
      <c r="C584">
        <v>-0.048583984375</v>
      </c>
      <c r="D584">
        <v>0.94775390625</v>
      </c>
      <c r="E584">
        <v>0.316619873046875</v>
      </c>
      <c r="F584">
        <v>-2.57110595703125</v>
      </c>
      <c r="G584">
        <v>-12.18414306640625</v>
      </c>
    </row>
    <row r="585" ht="14.25" customHeight="1">
      <c r="A585" t="str">
        <f>584*(1/37)</f>
        <v>15.78378378</v>
      </c>
      <c r="B585">
        <v>0.094482421875</v>
      </c>
      <c r="C585">
        <v>-0.1298828125</v>
      </c>
      <c r="D585">
        <v>1.0126953125</v>
      </c>
      <c r="E585">
        <v>-0.858306884765625</v>
      </c>
      <c r="F585">
        <v>-2.1209716796875</v>
      </c>
      <c r="G585">
        <v>8.502960205078125</v>
      </c>
    </row>
    <row r="586" ht="14.25" customHeight="1">
      <c r="A586" t="str">
        <f>585*(1/37)</f>
        <v>15.81081081</v>
      </c>
      <c r="B586">
        <v>0.152099609375</v>
      </c>
      <c r="C586">
        <v>-0.164306640625</v>
      </c>
      <c r="D586">
        <v>0.989990234375</v>
      </c>
      <c r="E586">
        <v>-3.60107421875</v>
      </c>
      <c r="F586">
        <v>0.5340576171875</v>
      </c>
      <c r="G586">
        <v>-3.41033935546875</v>
      </c>
    </row>
    <row r="587" ht="14.25" customHeight="1">
      <c r="A587" t="str">
        <f>586*(1/37)</f>
        <v>15.83783784</v>
      </c>
      <c r="B587">
        <v>0.02001953125</v>
      </c>
      <c r="C587">
        <v>-0.078857421875</v>
      </c>
      <c r="D587">
        <v>1.04150390625</v>
      </c>
      <c r="E587">
        <v>-4.3792724609375</v>
      </c>
      <c r="F587">
        <v>0.148773193359375</v>
      </c>
      <c r="G587">
        <v>0.8392333984375</v>
      </c>
    </row>
    <row r="588" ht="14.25" customHeight="1">
      <c r="A588" t="str">
        <f>587*(1/37)</f>
        <v>15.86486486</v>
      </c>
      <c r="B588">
        <v>0.094970703125</v>
      </c>
      <c r="C588">
        <v>-0.214111328125</v>
      </c>
      <c r="D588">
        <v>1.138916015625</v>
      </c>
      <c r="E588">
        <v>2.2735595703125</v>
      </c>
      <c r="F588">
        <v>-2.54058837890625</v>
      </c>
      <c r="G588">
        <v>2.8533935546875</v>
      </c>
    </row>
    <row r="589" ht="14.25" customHeight="1">
      <c r="A589" t="str">
        <f>588*(1/37)</f>
        <v>15.89189189</v>
      </c>
      <c r="B589">
        <v>2.44140625E-4</v>
      </c>
      <c r="C589">
        <v>-0.11865234375</v>
      </c>
      <c r="D589">
        <v>1.1953125</v>
      </c>
      <c r="E589">
        <v>1.88446044921875</v>
      </c>
      <c r="F589">
        <v>-4.077911376953125</v>
      </c>
      <c r="G589">
        <v>2.37274169921875</v>
      </c>
    </row>
    <row r="590" ht="14.25" customHeight="1">
      <c r="A590" t="str">
        <f>589*(1/37)</f>
        <v>15.91891892</v>
      </c>
      <c r="B590">
        <v>0.3720703125</v>
      </c>
      <c r="C590">
        <v>-0.271484375</v>
      </c>
      <c r="D590">
        <v>1.0302734375</v>
      </c>
      <c r="E590">
        <v>6.9732666015625</v>
      </c>
      <c r="F590">
        <v>-7.534027099609375</v>
      </c>
      <c r="G590">
        <v>1.987457275390625</v>
      </c>
    </row>
    <row r="591" ht="14.25" customHeight="1">
      <c r="A591" t="str">
        <f>590*(1/37)</f>
        <v>15.94594595</v>
      </c>
      <c r="B591">
        <v>-0.06494140625</v>
      </c>
      <c r="C591">
        <v>-0.185546875</v>
      </c>
      <c r="D591">
        <v>1.144287109375</v>
      </c>
      <c r="E591">
        <v>1.674652099609375</v>
      </c>
      <c r="F591">
        <v>-11.37161254882812</v>
      </c>
      <c r="G591">
        <v>-4.52423095703125</v>
      </c>
    </row>
    <row r="592" ht="14.25" customHeight="1">
      <c r="A592" t="str">
        <f>591*(1/37)</f>
        <v>15.97297297</v>
      </c>
      <c r="B592">
        <v>0.150390625</v>
      </c>
      <c r="C592">
        <v>-0.15625</v>
      </c>
      <c r="D592">
        <v>0.942138671875</v>
      </c>
      <c r="E592">
        <v>2.277374267578125</v>
      </c>
      <c r="F592">
        <v>-2.155303955078125</v>
      </c>
      <c r="G592">
        <v>9.26971435546875</v>
      </c>
    </row>
    <row r="593" ht="14.25" customHeight="1">
      <c r="A593" t="str">
        <f>592*(1/37)</f>
        <v>16</v>
      </c>
      <c r="B593">
        <v>0.130615234375</v>
      </c>
      <c r="C593">
        <v>-0.09765625</v>
      </c>
      <c r="D593">
        <v>0.99560546875</v>
      </c>
      <c r="E593">
        <v>-1.247406005859375</v>
      </c>
      <c r="F593">
        <v>-0.61798095703125</v>
      </c>
      <c r="G593">
        <v>-2.99072265625</v>
      </c>
    </row>
    <row r="594" ht="14.25" customHeight="1">
      <c r="A594" t="str">
        <f>593*(1/37)</f>
        <v>16.02702703</v>
      </c>
      <c r="B594">
        <v>0.029052734375</v>
      </c>
      <c r="C594">
        <v>-0.1298828125</v>
      </c>
      <c r="D594">
        <v>1.077392578125</v>
      </c>
      <c r="E594">
        <v>0.705718994140625</v>
      </c>
      <c r="F594">
        <v>-3.692626953125</v>
      </c>
      <c r="G594">
        <v>-0.69427490234375</v>
      </c>
    </row>
    <row r="595" ht="14.25" customHeight="1">
      <c r="A595" t="str">
        <f>594*(1/37)</f>
        <v>16.05405405</v>
      </c>
      <c r="B595">
        <v>0.40673828125</v>
      </c>
      <c r="C595">
        <v>-0.26025390625</v>
      </c>
      <c r="D595">
        <v>1.13134765625</v>
      </c>
      <c r="E595">
        <v>-0.46539306640625</v>
      </c>
      <c r="F595">
        <v>2.105712890625</v>
      </c>
      <c r="G595">
        <v>13.48495483398438</v>
      </c>
    </row>
    <row r="596" ht="14.25" customHeight="1">
      <c r="A596" t="str">
        <f>595*(1/37)</f>
        <v>16.08108108</v>
      </c>
      <c r="B596">
        <v>0.093017578125</v>
      </c>
      <c r="C596">
        <v>-0.388427734375</v>
      </c>
      <c r="D596">
        <v>0.73974609375</v>
      </c>
      <c r="E596">
        <v>11.28387451171875</v>
      </c>
      <c r="F596">
        <v>-0.61798095703125</v>
      </c>
      <c r="G596">
        <v>7.7362060546875</v>
      </c>
    </row>
    <row r="597" ht="14.25" customHeight="1">
      <c r="A597" t="str">
        <f>596*(1/37)</f>
        <v>16.10810811</v>
      </c>
      <c r="B597">
        <v>0.031494140625</v>
      </c>
      <c r="C597">
        <v>-0.3515625</v>
      </c>
      <c r="D597">
        <v>1.0830078125</v>
      </c>
      <c r="E597">
        <v>3.05938720703125</v>
      </c>
      <c r="F597">
        <v>-4.840850830078125</v>
      </c>
      <c r="G597">
        <v>8.502960205078125</v>
      </c>
    </row>
    <row r="598" ht="14.25" customHeight="1">
      <c r="A598" t="str">
        <f>597*(1/37)</f>
        <v>16.13513514</v>
      </c>
      <c r="B598">
        <v>0.19921875</v>
      </c>
      <c r="C598">
        <v>0.188232421875</v>
      </c>
      <c r="D598">
        <v>1.236083984375</v>
      </c>
      <c r="E598">
        <v>-1.64031982421875</v>
      </c>
      <c r="F598">
        <v>-1.354217529296875</v>
      </c>
      <c r="G598">
        <v>-2.99072265625</v>
      </c>
    </row>
    <row r="599" ht="14.25" customHeight="1">
      <c r="A599" t="str">
        <f>598*(1/37)</f>
        <v>16.16216216</v>
      </c>
      <c r="B599">
        <v>-0.467529296875</v>
      </c>
      <c r="C599">
        <v>0.49365234375</v>
      </c>
      <c r="D599">
        <v>1.5458984375</v>
      </c>
      <c r="E599">
        <v>-5.16510009765625</v>
      </c>
      <c r="F599">
        <v>1.68609619140625</v>
      </c>
      <c r="G599">
        <v>-12.56942749023438</v>
      </c>
    </row>
    <row r="600" ht="14.25" customHeight="1">
      <c r="A600" t="str">
        <f>599*(1/37)</f>
        <v>16.18918919</v>
      </c>
      <c r="B600">
        <v>-0.191162109375</v>
      </c>
      <c r="C600">
        <v>-0.453369140625</v>
      </c>
      <c r="D600">
        <v>0.976318359375</v>
      </c>
      <c r="E600">
        <v>3.452301025390625</v>
      </c>
      <c r="F600">
        <v>-14.06097412109375</v>
      </c>
      <c r="G600">
        <v>-7.587432861328125</v>
      </c>
    </row>
    <row r="601" ht="14.25" customHeight="1">
      <c r="A601" t="str">
        <f>600*(1/37)</f>
        <v>16.21621622</v>
      </c>
      <c r="B601">
        <v>0.75732421875</v>
      </c>
      <c r="C601">
        <v>0.279296875</v>
      </c>
      <c r="D601">
        <v>0.9951171875</v>
      </c>
      <c r="E601">
        <v>-6.343841552734375</v>
      </c>
      <c r="F601">
        <v>5.527496337890625</v>
      </c>
      <c r="G601">
        <v>-0.308990478515625</v>
      </c>
    </row>
    <row r="602" ht="14.25" customHeight="1">
      <c r="A602" t="str">
        <f>601*(1/37)</f>
        <v>16.24324324</v>
      </c>
      <c r="B602">
        <v>0.1025390625</v>
      </c>
      <c r="C602">
        <v>0.156982421875</v>
      </c>
      <c r="D602">
        <v>0.9638671875</v>
      </c>
      <c r="E602">
        <v>-6.732940673828125</v>
      </c>
      <c r="F602">
        <v>-4.0740966796875</v>
      </c>
      <c r="G602">
        <v>-1.842498779296875</v>
      </c>
    </row>
    <row r="603" ht="14.25" customHeight="1">
      <c r="A603" t="str">
        <f>602*(1/37)</f>
        <v>16.27027027</v>
      </c>
      <c r="B603">
        <v>0.004638671875</v>
      </c>
      <c r="C603">
        <v>-0.343017578125</v>
      </c>
      <c r="D603">
        <v>1.020263671875</v>
      </c>
      <c r="E603">
        <v>-1.64031982421875</v>
      </c>
      <c r="F603">
        <v>3.99017333984375</v>
      </c>
      <c r="G603">
        <v>6.587982177734375</v>
      </c>
    </row>
    <row r="604" ht="14.25" customHeight="1">
      <c r="A604" t="str">
        <f>603*(1/37)</f>
        <v>16.2972973</v>
      </c>
      <c r="B604">
        <v>0.432373046875</v>
      </c>
      <c r="C604">
        <v>-0.197265625</v>
      </c>
      <c r="D604">
        <v>0.86376953125</v>
      </c>
      <c r="E604">
        <v>-12.99285888671875</v>
      </c>
      <c r="F604">
        <v>-5.611419677734375</v>
      </c>
      <c r="G604">
        <v>-17.1661376953125</v>
      </c>
    </row>
    <row r="605" ht="14.25" customHeight="1">
      <c r="A605" t="str">
        <f>604*(1/37)</f>
        <v>16.32432432</v>
      </c>
      <c r="B605">
        <v>-0.14990234375</v>
      </c>
      <c r="C605">
        <v>-0.226318359375</v>
      </c>
      <c r="D605">
        <v>1.49072265625</v>
      </c>
      <c r="E605">
        <v>7.92694091796875</v>
      </c>
      <c r="F605">
        <v>-4.84466552734375</v>
      </c>
      <c r="G605">
        <v>18.0816650390625</v>
      </c>
    </row>
    <row r="606" ht="14.25" customHeight="1">
      <c r="A606" t="str">
        <f>605*(1/37)</f>
        <v>16.35135135</v>
      </c>
      <c r="B606">
        <v>0.332763671875</v>
      </c>
      <c r="C606">
        <v>0.50048828125</v>
      </c>
      <c r="D606">
        <v>1.21337890625</v>
      </c>
      <c r="E606">
        <v>1.102447509765625</v>
      </c>
      <c r="F606">
        <v>-6.061553955078125</v>
      </c>
      <c r="G606">
        <v>13.09967041015625</v>
      </c>
    </row>
    <row r="607" ht="14.25" customHeight="1">
      <c r="A607" t="str">
        <f>606*(1/37)</f>
        <v>16.37837838</v>
      </c>
      <c r="B607">
        <v>0.3544921875</v>
      </c>
      <c r="C607">
        <v>-0.5048828125</v>
      </c>
      <c r="D607">
        <v>0.91064453125</v>
      </c>
      <c r="E607">
        <v>8.544921875</v>
      </c>
      <c r="F607">
        <v>-2.84576416015625</v>
      </c>
      <c r="G607">
        <v>-5.290985107421875</v>
      </c>
    </row>
    <row r="608" ht="14.25" customHeight="1">
      <c r="A608" t="str">
        <f>607*(1/37)</f>
        <v>16.40540541</v>
      </c>
      <c r="B608">
        <v>0.39794921875</v>
      </c>
      <c r="C608">
        <v>-0.10888671875</v>
      </c>
      <c r="D608">
        <v>1.2392578125</v>
      </c>
      <c r="E608">
        <v>-0.46539306640625</v>
      </c>
      <c r="F608">
        <v>-3.688812255859375</v>
      </c>
      <c r="G608">
        <v>4.8828125</v>
      </c>
    </row>
    <row r="609" ht="14.25" customHeight="1">
      <c r="A609" t="str">
        <f>608*(1/37)</f>
        <v>16.43243243</v>
      </c>
      <c r="B609">
        <v>0.631103515625</v>
      </c>
      <c r="C609">
        <v>-0.07080078125</v>
      </c>
      <c r="D609">
        <v>1.08349609375</v>
      </c>
      <c r="E609">
        <v>-8.30078125</v>
      </c>
      <c r="F609">
        <v>-3.307342529296875</v>
      </c>
      <c r="G609">
        <v>4.673004150390625</v>
      </c>
    </row>
    <row r="610" ht="14.25" customHeight="1">
      <c r="A610" t="str">
        <f>609*(1/37)</f>
        <v>16.45945946</v>
      </c>
      <c r="B610">
        <v>-0.103271484375</v>
      </c>
      <c r="C610">
        <v>-0.049072265625</v>
      </c>
      <c r="D610">
        <v>1.241943359375</v>
      </c>
      <c r="E610">
        <v>-5.16510009765625</v>
      </c>
      <c r="F610">
        <v>8.602142333984375</v>
      </c>
      <c r="G610">
        <v>9.65118408203125</v>
      </c>
    </row>
    <row r="611" ht="14.25" customHeight="1">
      <c r="A611" t="str">
        <f>610*(1/37)</f>
        <v>16.48648649</v>
      </c>
      <c r="B611">
        <v>-0.14306640625</v>
      </c>
      <c r="C611">
        <v>-0.591064453125</v>
      </c>
      <c r="D611">
        <v>1.087646484375</v>
      </c>
      <c r="E611">
        <v>-1.247406005859375</v>
      </c>
      <c r="F611">
        <v>3.99017333984375</v>
      </c>
      <c r="G611">
        <v>1.93023681640625</v>
      </c>
    </row>
    <row r="612" ht="14.25" customHeight="1">
      <c r="A612" t="str">
        <f>611*(1/37)</f>
        <v>16.51351351</v>
      </c>
      <c r="B612">
        <v>0.21630859375</v>
      </c>
      <c r="C612">
        <v>0.709716796875</v>
      </c>
      <c r="D612">
        <v>1.49072265625</v>
      </c>
      <c r="E612">
        <v>3.8299560546875</v>
      </c>
      <c r="F612">
        <v>-9.067535400390625</v>
      </c>
      <c r="G612">
        <v>7.7362060546875</v>
      </c>
    </row>
    <row r="613" ht="14.25" customHeight="1">
      <c r="A613" t="str">
        <f>612*(1/37)</f>
        <v>16.54054054</v>
      </c>
      <c r="B613">
        <v>0.254150390625</v>
      </c>
      <c r="C613">
        <v>0.298095703125</v>
      </c>
      <c r="D613">
        <v>0.982666015625</v>
      </c>
      <c r="E613">
        <v>-10.64300537109375</v>
      </c>
      <c r="F613">
        <v>-0.23651123046875</v>
      </c>
      <c r="G613">
        <v>0.072479248046875</v>
      </c>
    </row>
    <row r="614" ht="14.25" customHeight="1">
      <c r="A614" t="str">
        <f>613*(1/37)</f>
        <v>16.56756757</v>
      </c>
      <c r="B614">
        <v>0.3564453125</v>
      </c>
      <c r="C614">
        <v>-0.550048828125</v>
      </c>
      <c r="D614">
        <v>1.10498046875</v>
      </c>
      <c r="E614">
        <v>-0.858306884765625</v>
      </c>
      <c r="F614">
        <v>0.5340576171875</v>
      </c>
      <c r="G614">
        <v>-2.223968505859375</v>
      </c>
    </row>
    <row r="615" ht="14.25" customHeight="1">
      <c r="A615" t="str">
        <f>614*(1/37)</f>
        <v>16.59459459</v>
      </c>
      <c r="B615">
        <v>0.230224609375</v>
      </c>
      <c r="C615">
        <v>-0.078857421875</v>
      </c>
      <c r="D615">
        <v>1.2607421875</v>
      </c>
      <c r="E615">
        <v>0.70953369140625</v>
      </c>
      <c r="F615">
        <v>7.0648193359375</v>
      </c>
      <c r="G615">
        <v>4.2877197265625</v>
      </c>
    </row>
    <row r="616" ht="14.25" customHeight="1">
      <c r="A616" t="str">
        <f>615*(1/37)</f>
        <v>16.62162162</v>
      </c>
      <c r="B616">
        <v>-0.08349609375</v>
      </c>
      <c r="C616">
        <v>-0.671875</v>
      </c>
      <c r="D616">
        <v>0.71875</v>
      </c>
      <c r="E616">
        <v>-2.4261474609375</v>
      </c>
      <c r="F616">
        <v>-4.062652587890625</v>
      </c>
      <c r="G616">
        <v>-6.439208984375</v>
      </c>
    </row>
    <row r="617" ht="14.25" customHeight="1">
      <c r="A617" t="str">
        <f>616*(1/37)</f>
        <v>16.64864865</v>
      </c>
      <c r="B617">
        <v>0.343017578125</v>
      </c>
      <c r="C617">
        <v>-0.265869140625</v>
      </c>
      <c r="D617">
        <v>0.3935546875</v>
      </c>
      <c r="E617">
        <v>-0.873565673828125</v>
      </c>
      <c r="F617">
        <v>1.30462646484375</v>
      </c>
      <c r="G617">
        <v>0.0762939453125</v>
      </c>
    </row>
    <row r="618" ht="14.25" customHeight="1">
      <c r="A618" t="str">
        <f>617*(1/37)</f>
        <v>16.67567568</v>
      </c>
      <c r="B618">
        <v>-0.150146484375</v>
      </c>
      <c r="C618">
        <v>0.268310546875</v>
      </c>
      <c r="D618">
        <v>0.881103515625</v>
      </c>
      <c r="E618">
        <v>-2.033233642578125</v>
      </c>
      <c r="F618">
        <v>-8.30078125</v>
      </c>
      <c r="G618">
        <v>1.99127197265625</v>
      </c>
    </row>
    <row r="619" ht="14.25" customHeight="1">
      <c r="A619" t="str">
        <f>618*(1/37)</f>
        <v>16.7027027</v>
      </c>
      <c r="B619">
        <v>0.00390625</v>
      </c>
      <c r="C619">
        <v>0.613037109375</v>
      </c>
      <c r="D619">
        <v>0.961669921875</v>
      </c>
      <c r="E619">
        <v>3.448486328125</v>
      </c>
      <c r="F619">
        <v>-1.77001953125</v>
      </c>
      <c r="G619">
        <v>-6.439208984375</v>
      </c>
    </row>
    <row r="620" ht="14.25" customHeight="1">
      <c r="A620" t="str">
        <f>619*(1/37)</f>
        <v>16.72972973</v>
      </c>
      <c r="B620">
        <v>-0.0283203125</v>
      </c>
      <c r="C620">
        <v>-0.69091796875</v>
      </c>
      <c r="D620">
        <v>0.981201171875</v>
      </c>
      <c r="E620">
        <v>-10.25390625</v>
      </c>
      <c r="F620">
        <v>8.213043212890625</v>
      </c>
      <c r="G620">
        <v>7.232666015625</v>
      </c>
    </row>
    <row r="621" ht="14.25" customHeight="1">
      <c r="A621" t="str">
        <f>620*(1/37)</f>
        <v>16.75675676</v>
      </c>
      <c r="B621">
        <v>0.0478515625</v>
      </c>
      <c r="C621">
        <v>0.288330078125</v>
      </c>
      <c r="D621">
        <v>1.117919921875</v>
      </c>
      <c r="E621">
        <v>-2.4261474609375</v>
      </c>
      <c r="F621">
        <v>-3.34930419921875</v>
      </c>
      <c r="G621">
        <v>-20.233154296875</v>
      </c>
    </row>
    <row r="622" ht="14.25" customHeight="1">
      <c r="A622" t="str">
        <f>621*(1/37)</f>
        <v>16.78378378</v>
      </c>
      <c r="B622">
        <v>0.274658203125</v>
      </c>
      <c r="C622">
        <v>-0.54443359375</v>
      </c>
      <c r="D622">
        <v>0.970947265625</v>
      </c>
      <c r="E622">
        <v>7.75909423828125</v>
      </c>
      <c r="F622">
        <v>7.450103759765625</v>
      </c>
      <c r="G622">
        <v>6.587982177734375</v>
      </c>
    </row>
    <row r="623" ht="14.25" customHeight="1">
      <c r="A623" t="str">
        <f>622*(1/37)</f>
        <v>16.81081081</v>
      </c>
      <c r="B623">
        <v>-0.09375</v>
      </c>
      <c r="C623">
        <v>-0.437744140625</v>
      </c>
      <c r="D623">
        <v>1.394287109375</v>
      </c>
      <c r="E623">
        <v>9.7198486328125</v>
      </c>
      <c r="F623">
        <v>-12.52365112304688</v>
      </c>
      <c r="G623">
        <v>8.960723876953125</v>
      </c>
    </row>
    <row r="624" ht="14.25" customHeight="1">
      <c r="A624" t="str">
        <f>623*(1/37)</f>
        <v>16.83783784</v>
      </c>
      <c r="B624">
        <v>0.10986328125</v>
      </c>
      <c r="C624">
        <v>0.16796875</v>
      </c>
      <c r="D624">
        <v>1.173828125</v>
      </c>
      <c r="E624">
        <v>2.277374267578125</v>
      </c>
      <c r="F624">
        <v>-1.77001953125</v>
      </c>
      <c r="G624">
        <v>-7.221221923828125</v>
      </c>
    </row>
    <row r="625" ht="14.25" customHeight="1">
      <c r="A625" t="str">
        <f>624*(1/37)</f>
        <v>16.86486486</v>
      </c>
      <c r="B625">
        <v>0.148681640625</v>
      </c>
      <c r="C625">
        <v>0.248046875</v>
      </c>
      <c r="D625">
        <v>0.7119140625</v>
      </c>
      <c r="E625">
        <v>-0.46539306640625</v>
      </c>
      <c r="F625">
        <v>7.0648193359375</v>
      </c>
      <c r="G625">
        <v>6.3934326171875</v>
      </c>
    </row>
    <row r="626" ht="14.25" customHeight="1">
      <c r="A626" t="str">
        <f>625*(1/37)</f>
        <v>16.89189189</v>
      </c>
      <c r="B626">
        <v>0.13623046875</v>
      </c>
      <c r="C626">
        <v>0.26123046875</v>
      </c>
      <c r="D626">
        <v>0.76806640625</v>
      </c>
      <c r="E626">
        <v>-0.858306884765625</v>
      </c>
      <c r="F626">
        <v>-12.13836669921875</v>
      </c>
      <c r="G626">
        <v>2.758026123046875</v>
      </c>
    </row>
    <row r="627" ht="14.25" customHeight="1">
      <c r="A627" t="str">
        <f>626*(1/37)</f>
        <v>16.91891892</v>
      </c>
      <c r="B627">
        <v>0.15478515625</v>
      </c>
      <c r="C627">
        <v>0.125</v>
      </c>
      <c r="D627">
        <v>1.413330078125</v>
      </c>
      <c r="E627">
        <v>-3.208160400390625</v>
      </c>
      <c r="F627">
        <v>-1.384735107421875</v>
      </c>
      <c r="G627">
        <v>-10.2691650390625</v>
      </c>
    </row>
    <row r="628" ht="14.25" customHeight="1">
      <c r="A628" t="str">
        <f>627*(1/37)</f>
        <v>16.94594595</v>
      </c>
      <c r="B628">
        <v>-0.148681640625</v>
      </c>
      <c r="C628">
        <v>-0.645751953125</v>
      </c>
      <c r="D628">
        <v>0.823974609375</v>
      </c>
      <c r="E628">
        <v>-3.60107421875</v>
      </c>
      <c r="F628">
        <v>-2.92205810546875</v>
      </c>
      <c r="G628">
        <v>13.09967041015625</v>
      </c>
    </row>
    <row r="629" ht="14.25" customHeight="1">
      <c r="A629" t="str">
        <f>628*(1/37)</f>
        <v>16.97297297</v>
      </c>
      <c r="B629">
        <v>0.119873046875</v>
      </c>
      <c r="C629">
        <v>0.236083984375</v>
      </c>
      <c r="D629">
        <v>0.74169921875</v>
      </c>
      <c r="E629">
        <v>1.102447509765625</v>
      </c>
      <c r="F629">
        <v>2.071380615234375</v>
      </c>
      <c r="G629">
        <v>-0.690460205078125</v>
      </c>
    </row>
    <row r="630" ht="14.25" customHeight="1">
      <c r="A630" t="str">
        <f>629*(1/37)</f>
        <v>17</v>
      </c>
      <c r="B630">
        <v>-0.167724609375</v>
      </c>
      <c r="C630">
        <v>-0.82275390625</v>
      </c>
      <c r="D630">
        <v>1.200927734375</v>
      </c>
      <c r="E630">
        <v>-2.22015380859375</v>
      </c>
      <c r="F630">
        <v>-2.155303955078125</v>
      </c>
      <c r="G630">
        <v>0.0762939453125</v>
      </c>
    </row>
    <row r="631" ht="14.25" customHeight="1">
      <c r="A631" t="str">
        <f>630*(1/37)</f>
        <v>17.02702703</v>
      </c>
      <c r="B631">
        <v>0.200439453125</v>
      </c>
      <c r="C631">
        <v>-0.41357421875</v>
      </c>
      <c r="D631">
        <v>1.19482421875</v>
      </c>
      <c r="E631">
        <v>13.02337646484375</v>
      </c>
      <c r="F631">
        <v>-2.155303955078125</v>
      </c>
      <c r="G631">
        <v>-4.138946533203125</v>
      </c>
    </row>
    <row r="632" ht="14.25" customHeight="1">
      <c r="A632" t="str">
        <f>631*(1/37)</f>
        <v>17.05405405</v>
      </c>
      <c r="B632">
        <v>0.12744140625</v>
      </c>
      <c r="C632">
        <v>-0.306884765625</v>
      </c>
      <c r="D632">
        <v>1.10205078125</v>
      </c>
      <c r="E632">
        <v>1.491546630859375</v>
      </c>
      <c r="F632">
        <v>-8.30078125</v>
      </c>
      <c r="G632">
        <v>-7.587432861328125</v>
      </c>
    </row>
    <row r="633" ht="14.25" customHeight="1">
      <c r="A633" t="str">
        <f>632*(1/37)</f>
        <v>17.08108108</v>
      </c>
      <c r="B633">
        <v>-0.103515625</v>
      </c>
      <c r="C633">
        <v>-0.37548828125</v>
      </c>
      <c r="D633">
        <v>1.281494140625</v>
      </c>
      <c r="E633">
        <v>3.05938720703125</v>
      </c>
      <c r="F633">
        <v>6.679534912109375</v>
      </c>
      <c r="G633">
        <v>-0.690460205078125</v>
      </c>
    </row>
    <row r="634" ht="14.25" customHeight="1">
      <c r="A634" t="str">
        <f>633*(1/37)</f>
        <v>17.10810811</v>
      </c>
      <c r="B634">
        <v>-0.110595703125</v>
      </c>
      <c r="C634">
        <v>-0.567626953125</v>
      </c>
      <c r="D634">
        <v>1.155517578125</v>
      </c>
      <c r="E634">
        <v>6.58416748046875</v>
      </c>
      <c r="F634">
        <v>-5.22613525390625</v>
      </c>
      <c r="G634">
        <v>2.37274169921875</v>
      </c>
    </row>
    <row r="635" ht="14.25" customHeight="1">
      <c r="A635" t="str">
        <f>634*(1/37)</f>
        <v>17.13513514</v>
      </c>
      <c r="B635">
        <v>0.30126953125</v>
      </c>
      <c r="C635">
        <v>-0.57666015625</v>
      </c>
      <c r="D635">
        <v>0.71435546875</v>
      </c>
      <c r="E635">
        <v>-2.4261474609375</v>
      </c>
      <c r="F635">
        <v>-0.61798095703125</v>
      </c>
      <c r="G635">
        <v>-6.8206787109375</v>
      </c>
    </row>
    <row r="636" ht="14.25" customHeight="1">
      <c r="A636" t="str">
        <f>635*(1/37)</f>
        <v>17.16216216</v>
      </c>
      <c r="B636">
        <v>-0.2607421875</v>
      </c>
      <c r="C636">
        <v>-0.56298828125</v>
      </c>
      <c r="D636">
        <v>1.134033203125</v>
      </c>
      <c r="E636">
        <v>3.05938720703125</v>
      </c>
      <c r="F636">
        <v>-5.22613525390625</v>
      </c>
      <c r="G636">
        <v>6.8359375</v>
      </c>
    </row>
    <row r="637" ht="14.25" customHeight="1">
      <c r="A637" t="str">
        <f>636*(1/37)</f>
        <v>17.18918919</v>
      </c>
      <c r="B637">
        <v>-0.12841796875</v>
      </c>
      <c r="C637">
        <v>0.174072265625</v>
      </c>
      <c r="D637">
        <v>1.1826171875</v>
      </c>
      <c r="E637">
        <v>4.627227783203125</v>
      </c>
      <c r="F637">
        <v>3.60870361328125</v>
      </c>
      <c r="G637">
        <v>0.8392333984375</v>
      </c>
    </row>
    <row r="638" ht="14.25" customHeight="1">
      <c r="A638" t="str">
        <f>637*(1/37)</f>
        <v>17.21621622</v>
      </c>
      <c r="B638">
        <v>0.153076171875</v>
      </c>
      <c r="C638">
        <v>-0.184814453125</v>
      </c>
      <c r="D638">
        <v>0.91943359375</v>
      </c>
      <c r="E638">
        <v>2.864837646484375</v>
      </c>
      <c r="F638">
        <v>-3.692626953125</v>
      </c>
      <c r="G638">
        <v>-3.757476806640625</v>
      </c>
    </row>
    <row r="639" ht="14.25" customHeight="1">
      <c r="A639" t="str">
        <f>638*(1/37)</f>
        <v>17.24324324</v>
      </c>
      <c r="B639">
        <v>0.0458984375</v>
      </c>
      <c r="C639">
        <v>0.08935546875</v>
      </c>
      <c r="D639">
        <v>1.0849609375</v>
      </c>
      <c r="E639">
        <v>5.405426025390625</v>
      </c>
      <c r="F639">
        <v>-3.658294677734375</v>
      </c>
      <c r="G639">
        <v>1.224517822265625</v>
      </c>
    </row>
    <row r="640" ht="14.25" customHeight="1">
      <c r="A640" t="str">
        <f>639*(1/37)</f>
        <v>17.27027027</v>
      </c>
      <c r="B640">
        <v>-0.047607421875</v>
      </c>
      <c r="C640">
        <v>0.1181640625</v>
      </c>
      <c r="D640">
        <v>1.257568359375</v>
      </c>
      <c r="E640">
        <v>1.491546630859375</v>
      </c>
      <c r="F640">
        <v>-0.99945068359375</v>
      </c>
      <c r="G640">
        <v>-2.99072265625</v>
      </c>
    </row>
    <row r="641" ht="14.25" customHeight="1">
      <c r="A641" t="str">
        <f>640*(1/37)</f>
        <v>17.2972973</v>
      </c>
      <c r="B641">
        <v>0.09912109375</v>
      </c>
      <c r="C641">
        <v>-0.22119140625</v>
      </c>
      <c r="D641">
        <v>1.05615234375</v>
      </c>
      <c r="E641">
        <v>1.88446044921875</v>
      </c>
      <c r="F641">
        <v>0.713348388671875</v>
      </c>
      <c r="G641">
        <v>3.5247802734375</v>
      </c>
    </row>
    <row r="642" ht="14.25" customHeight="1">
      <c r="A642" t="str">
        <f>641*(1/37)</f>
        <v>17.32432432</v>
      </c>
      <c r="B642">
        <v>0.1591796875</v>
      </c>
      <c r="C642">
        <v>-0.1298828125</v>
      </c>
      <c r="D642">
        <v>0.98583984375</v>
      </c>
      <c r="E642">
        <v>1.491546630859375</v>
      </c>
      <c r="F642">
        <v>-0.61798095703125</v>
      </c>
      <c r="G642">
        <v>0.0762939453125</v>
      </c>
    </row>
    <row r="643" ht="14.25" customHeight="1">
      <c r="A643" t="str">
        <f>642*(1/37)</f>
        <v>17.35135135</v>
      </c>
      <c r="B643">
        <v>-0.350341796875</v>
      </c>
      <c r="C643">
        <v>0.1796875</v>
      </c>
      <c r="D643">
        <v>1.259521484375</v>
      </c>
      <c r="E643">
        <v>5.016326904296875</v>
      </c>
      <c r="F643">
        <v>-6.378173828125</v>
      </c>
      <c r="G643">
        <v>5.191802978515625</v>
      </c>
    </row>
    <row r="644" ht="14.25" customHeight="1">
      <c r="A644" t="str">
        <f>643*(1/37)</f>
        <v>17.37837838</v>
      </c>
      <c r="B644">
        <v>-0.0537109375</v>
      </c>
      <c r="C644">
        <v>-0.4462890625</v>
      </c>
      <c r="D644">
        <v>1.1630859375</v>
      </c>
      <c r="E644">
        <v>-4.772186279296875</v>
      </c>
      <c r="F644">
        <v>-3.692626953125</v>
      </c>
      <c r="G644">
        <v>-4.6234130859375</v>
      </c>
    </row>
    <row r="645" ht="14.25" customHeight="1">
      <c r="A645" t="str">
        <f>644*(1/37)</f>
        <v>17.40540541</v>
      </c>
      <c r="B645">
        <v>0.22021484375</v>
      </c>
      <c r="C645">
        <v>-0.51171875</v>
      </c>
      <c r="D645">
        <v>0.5947265625</v>
      </c>
      <c r="E645">
        <v>2.277374267578125</v>
      </c>
      <c r="F645">
        <v>0.152587890625</v>
      </c>
      <c r="G645">
        <v>9.26971435546875</v>
      </c>
    </row>
    <row r="646" ht="14.25" customHeight="1">
      <c r="A646" t="str">
        <f>645*(1/37)</f>
        <v>17.43243243</v>
      </c>
      <c r="B646">
        <v>0.131591796875</v>
      </c>
      <c r="C646">
        <v>0.221435546875</v>
      </c>
      <c r="D646">
        <v>1.0966796875</v>
      </c>
      <c r="E646">
        <v>-2.033233642578125</v>
      </c>
      <c r="F646">
        <v>8.602142333984375</v>
      </c>
      <c r="G646">
        <v>-6.439208984375</v>
      </c>
    </row>
    <row r="647" ht="14.25" customHeight="1">
      <c r="A647" t="str">
        <f>646*(1/37)</f>
        <v>17.45945946</v>
      </c>
      <c r="B647">
        <v>0.386962890625</v>
      </c>
      <c r="C647">
        <v>0.196533203125</v>
      </c>
      <c r="D647">
        <v>0.86328125</v>
      </c>
      <c r="E647">
        <v>-2.81524658203125</v>
      </c>
      <c r="F647">
        <v>-0.232696533203125</v>
      </c>
      <c r="G647">
        <v>-2.6092529296875</v>
      </c>
    </row>
    <row r="648" ht="14.25" customHeight="1">
      <c r="A648" t="str">
        <f>647*(1/37)</f>
        <v>17.48648649</v>
      </c>
      <c r="B648">
        <v>0.007080078125</v>
      </c>
      <c r="C648">
        <v>-0.045654296875</v>
      </c>
      <c r="D648">
        <v>0.748779296875</v>
      </c>
      <c r="E648">
        <v>-3.99017333984375</v>
      </c>
      <c r="F648">
        <v>-1.77001953125</v>
      </c>
      <c r="G648">
        <v>3.139495849609375</v>
      </c>
    </row>
    <row r="649" ht="14.25" customHeight="1">
      <c r="A649" t="str">
        <f>648*(1/37)</f>
        <v>17.51351351</v>
      </c>
      <c r="B649">
        <v>-0.0126953125</v>
      </c>
      <c r="C649">
        <v>-0.27685546875</v>
      </c>
      <c r="D649">
        <v>0.80322265625</v>
      </c>
      <c r="E649">
        <v>2.277374267578125</v>
      </c>
      <c r="F649">
        <v>-1.003265380859375</v>
      </c>
      <c r="G649">
        <v>1.605987548828125</v>
      </c>
    </row>
    <row r="650" ht="14.25" customHeight="1">
      <c r="A650" t="str">
        <f>649*(1/37)</f>
        <v>17.54054054</v>
      </c>
      <c r="B650">
        <v>0.093994140625</v>
      </c>
      <c r="C650">
        <v>-0.06201171875</v>
      </c>
      <c r="D650">
        <v>1.09423828125</v>
      </c>
      <c r="E650">
        <v>-0.850677490234375</v>
      </c>
      <c r="F650">
        <v>-7.14874267578125</v>
      </c>
      <c r="G650">
        <v>0.0762939453125</v>
      </c>
    </row>
    <row r="651" ht="14.25" customHeight="1">
      <c r="A651" t="str">
        <f>650*(1/37)</f>
        <v>17.56756757</v>
      </c>
      <c r="B651">
        <v>0.274658203125</v>
      </c>
      <c r="C651">
        <v>-0.095458984375</v>
      </c>
      <c r="D651">
        <v>1.05908203125</v>
      </c>
      <c r="E651">
        <v>-4.5623779296875</v>
      </c>
      <c r="F651">
        <v>1.300811767578125</v>
      </c>
      <c r="G651">
        <v>1.224517822265625</v>
      </c>
    </row>
    <row r="652" ht="14.25" customHeight="1">
      <c r="A652" t="str">
        <f>651*(1/37)</f>
        <v>17.59459459</v>
      </c>
      <c r="B652">
        <v>0.11474609375</v>
      </c>
      <c r="C652">
        <v>-0.126220703125</v>
      </c>
      <c r="D652">
        <v>1.017578125</v>
      </c>
      <c r="E652">
        <v>1.102447509765625</v>
      </c>
      <c r="F652">
        <v>3.604888916015625</v>
      </c>
      <c r="G652">
        <v>3.90625</v>
      </c>
    </row>
    <row r="653" ht="14.25" customHeight="1">
      <c r="A653" t="str">
        <f>652*(1/37)</f>
        <v>17.62162162</v>
      </c>
      <c r="B653">
        <v>-0.01416015625</v>
      </c>
      <c r="C653">
        <v>-0.44287109375</v>
      </c>
      <c r="D653">
        <v>0.829833984375</v>
      </c>
      <c r="E653">
        <v>1.88446044921875</v>
      </c>
      <c r="F653">
        <v>1.30462646484375</v>
      </c>
      <c r="G653">
        <v>0.8392333984375</v>
      </c>
    </row>
    <row r="654" ht="14.25" customHeight="1">
      <c r="A654" t="str">
        <f>653*(1/37)</f>
        <v>17.64864865</v>
      </c>
      <c r="B654">
        <v>-0.151611328125</v>
      </c>
      <c r="C654">
        <v>0.030029296875</v>
      </c>
      <c r="D654">
        <v>1.39208984375</v>
      </c>
      <c r="E654">
        <v>1.491546630859375</v>
      </c>
      <c r="F654">
        <v>-1.28936767578125</v>
      </c>
      <c r="G654">
        <v>1.224517822265625</v>
      </c>
    </row>
    <row r="655" ht="14.25" customHeight="1">
      <c r="A655" t="str">
        <f>654*(1/37)</f>
        <v>17.67567568</v>
      </c>
      <c r="B655">
        <v>0.08203125</v>
      </c>
      <c r="C655">
        <v>-0.108154296875</v>
      </c>
      <c r="D655">
        <v>0.9599609375</v>
      </c>
      <c r="E655">
        <v>-1.251220703125</v>
      </c>
      <c r="F655">
        <v>0.919342041015625</v>
      </c>
      <c r="G655">
        <v>-8.739471435546875</v>
      </c>
    </row>
    <row r="656" ht="14.25" customHeight="1">
      <c r="A656" t="str">
        <f>655*(1/37)</f>
        <v>17.7027027</v>
      </c>
      <c r="B656">
        <v>-0.050048828125</v>
      </c>
      <c r="C656">
        <v>-0.03173828125</v>
      </c>
      <c r="D656">
        <v>0.879638671875</v>
      </c>
      <c r="E656">
        <v>-1.251220703125</v>
      </c>
      <c r="F656">
        <v>-3.307342529296875</v>
      </c>
      <c r="G656">
        <v>4.78363037109375</v>
      </c>
    </row>
    <row r="657" ht="14.25" customHeight="1">
      <c r="A657" t="str">
        <f>656*(1/37)</f>
        <v>17.72972973</v>
      </c>
      <c r="B657">
        <v>-0.079345703125</v>
      </c>
      <c r="C657">
        <v>-0.1708984375</v>
      </c>
      <c r="D657">
        <v>1.228271484375</v>
      </c>
      <c r="E657">
        <v>4.23431396484375</v>
      </c>
      <c r="F657">
        <v>5.1422119140625</v>
      </c>
      <c r="G657">
        <v>-6.378173828125</v>
      </c>
    </row>
    <row r="658" ht="14.25" customHeight="1">
      <c r="A658" t="str">
        <f>657*(1/37)</f>
        <v>17.75675676</v>
      </c>
      <c r="B658">
        <v>0.234130859375</v>
      </c>
      <c r="C658">
        <v>-0.20458984375</v>
      </c>
      <c r="D658">
        <v>1.099853515625</v>
      </c>
      <c r="E658">
        <v>-2.81524658203125</v>
      </c>
      <c r="F658">
        <v>-2.92205810546875</v>
      </c>
      <c r="G658">
        <v>1.224517822265625</v>
      </c>
    </row>
    <row r="659" ht="14.25" customHeight="1">
      <c r="A659" t="str">
        <f>658*(1/37)</f>
        <v>17.78378378</v>
      </c>
      <c r="B659">
        <v>0.201171875</v>
      </c>
      <c r="C659">
        <v>-0.175048828125</v>
      </c>
      <c r="D659">
        <v>0.79931640625</v>
      </c>
      <c r="E659">
        <v>0.316619873046875</v>
      </c>
      <c r="F659">
        <v>-4.077911376953125</v>
      </c>
      <c r="G659">
        <v>-7.587432861328125</v>
      </c>
    </row>
    <row r="660" ht="14.25" customHeight="1">
      <c r="A660" t="str">
        <f>659*(1/37)</f>
        <v>17.81081081</v>
      </c>
      <c r="B660">
        <v>0.185791015625</v>
      </c>
      <c r="C660">
        <v>0.120361328125</v>
      </c>
      <c r="D660">
        <v>1.296142578125</v>
      </c>
      <c r="E660">
        <v>-7.122039794921875</v>
      </c>
      <c r="F660">
        <v>2.838134765625</v>
      </c>
      <c r="G660">
        <v>5.435943603515625</v>
      </c>
    </row>
    <row r="661" ht="14.25" customHeight="1">
      <c r="A661" t="str">
        <f>660*(1/37)</f>
        <v>17.83783784</v>
      </c>
      <c r="B661">
        <v>0.135498046875</v>
      </c>
      <c r="C661">
        <v>-0.029052734375</v>
      </c>
      <c r="D661">
        <v>1.033935546875</v>
      </c>
      <c r="E661">
        <v>-1.0528564453125</v>
      </c>
      <c r="F661">
        <v>7.0648193359375</v>
      </c>
      <c r="G661">
        <v>-2.6092529296875</v>
      </c>
    </row>
    <row r="662" ht="14.25" customHeight="1">
      <c r="A662" t="str">
        <f>661*(1/37)</f>
        <v>17.86486486</v>
      </c>
      <c r="B662">
        <v>0.14013671875</v>
      </c>
      <c r="C662">
        <v>-0.225341796875</v>
      </c>
      <c r="D662">
        <v>0.93701171875</v>
      </c>
      <c r="E662">
        <v>3.05938720703125</v>
      </c>
      <c r="F662">
        <v>-1.209259033203125</v>
      </c>
      <c r="G662">
        <v>1.224517822265625</v>
      </c>
    </row>
    <row r="663" ht="14.25" customHeight="1">
      <c r="A663" t="str">
        <f>662*(1/37)</f>
        <v>17.89189189</v>
      </c>
      <c r="B663">
        <v>0.069580078125</v>
      </c>
      <c r="C663">
        <v>-0.249267578125</v>
      </c>
      <c r="D663">
        <v>1.09814453125</v>
      </c>
      <c r="E663">
        <v>1.491546630859375</v>
      </c>
      <c r="F663">
        <v>-4.459381103515625</v>
      </c>
      <c r="G663">
        <v>8.121490478515625</v>
      </c>
    </row>
    <row r="664" ht="14.25" customHeight="1">
      <c r="A664" t="str">
        <f>663*(1/37)</f>
        <v>17.91891892</v>
      </c>
      <c r="B664">
        <v>0.1630859375</v>
      </c>
      <c r="C664">
        <v>-0.33642578125</v>
      </c>
      <c r="D664">
        <v>0.92626953125</v>
      </c>
      <c r="E664">
        <v>2.277374267578125</v>
      </c>
      <c r="F664">
        <v>-6.378173828125</v>
      </c>
      <c r="G664">
        <v>-2.37274169921875</v>
      </c>
    </row>
    <row r="665" ht="14.25" customHeight="1">
      <c r="A665" t="str">
        <f>664*(1/37)</f>
        <v>17.94594595</v>
      </c>
      <c r="B665">
        <v>-0.1787109375</v>
      </c>
      <c r="C665">
        <v>-0.758544921875</v>
      </c>
      <c r="D665">
        <v>0.708984375</v>
      </c>
      <c r="E665">
        <v>3.841400146484375</v>
      </c>
      <c r="F665">
        <v>-4.459381103515625</v>
      </c>
      <c r="G665">
        <v>1.99127197265625</v>
      </c>
    </row>
    <row r="666" ht="14.25" customHeight="1">
      <c r="A666" t="str">
        <f>665*(1/37)</f>
        <v>17.97297297</v>
      </c>
      <c r="B666">
        <v>0.1162109375</v>
      </c>
      <c r="C666">
        <v>-0.054931640625</v>
      </c>
      <c r="D666">
        <v>1.115234375</v>
      </c>
      <c r="E666">
        <v>0.70953369140625</v>
      </c>
      <c r="F666">
        <v>-4.0740966796875</v>
      </c>
      <c r="G666">
        <v>4.673004150390625</v>
      </c>
    </row>
    <row r="667" ht="14.25" customHeight="1">
      <c r="A667" t="str">
        <f>666*(1/37)</f>
        <v>18</v>
      </c>
      <c r="B667">
        <v>-0.0087890625</v>
      </c>
      <c r="C667">
        <v>-0.258544921875</v>
      </c>
      <c r="D667">
        <v>0.951171875</v>
      </c>
      <c r="E667">
        <v>4.23431396484375</v>
      </c>
      <c r="F667">
        <v>-2.536773681640625</v>
      </c>
      <c r="G667">
        <v>-1.45721435546875</v>
      </c>
    </row>
    <row r="668" ht="14.25" customHeight="1">
      <c r="A668" t="str">
        <f>667*(1/37)</f>
        <v>18.02702703</v>
      </c>
      <c r="B668">
        <v>0.2158203125</v>
      </c>
      <c r="C668">
        <v>-0.224365234375</v>
      </c>
      <c r="D668">
        <v>0.912353515625</v>
      </c>
      <c r="E668">
        <v>1.491546630859375</v>
      </c>
      <c r="F668">
        <v>3.223419189453125</v>
      </c>
      <c r="G668">
        <v>7.39288330078125</v>
      </c>
    </row>
    <row r="669" ht="14.25" customHeight="1">
      <c r="A669" t="str">
        <f>668*(1/37)</f>
        <v>18.05405405</v>
      </c>
      <c r="B669">
        <v>0.046142578125</v>
      </c>
      <c r="C669">
        <v>0.030029296875</v>
      </c>
      <c r="D669">
        <v>1.297607421875</v>
      </c>
      <c r="E669">
        <v>-7.518768310546875</v>
      </c>
      <c r="F669">
        <v>-2.155303955078125</v>
      </c>
      <c r="G669">
        <v>-11.01303100585938</v>
      </c>
    </row>
    <row r="670" ht="14.25" customHeight="1">
      <c r="A670" t="str">
        <f>669*(1/37)</f>
        <v>18.08108108</v>
      </c>
      <c r="B670">
        <v>0.1328125</v>
      </c>
      <c r="C670">
        <v>-0.035888671875</v>
      </c>
      <c r="D670">
        <v>0.57666015625</v>
      </c>
      <c r="E670">
        <v>-1.64031982421875</v>
      </c>
      <c r="F670">
        <v>-1.384735107421875</v>
      </c>
      <c r="G670">
        <v>4.2877197265625</v>
      </c>
    </row>
    <row r="671" ht="14.25" customHeight="1">
      <c r="A671" t="str">
        <f>670*(1/37)</f>
        <v>18.10810811</v>
      </c>
      <c r="B671">
        <v>-0.16650390625</v>
      </c>
      <c r="C671">
        <v>-0.158935546875</v>
      </c>
      <c r="D671">
        <v>1.313720703125</v>
      </c>
      <c r="E671">
        <v>-7.518768310546875</v>
      </c>
      <c r="F671">
        <v>3.223419189453125</v>
      </c>
      <c r="G671">
        <v>0.0762939453125</v>
      </c>
    </row>
    <row r="672" ht="14.25" customHeight="1">
      <c r="A672" t="str">
        <f>671*(1/37)</f>
        <v>18.13513514</v>
      </c>
      <c r="B672">
        <v>-0.020751953125</v>
      </c>
      <c r="C672">
        <v>-0.435546875</v>
      </c>
      <c r="D672">
        <v>1.14599609375</v>
      </c>
      <c r="E672">
        <v>3.444671630859375</v>
      </c>
      <c r="F672">
        <v>-4.0740966796875</v>
      </c>
      <c r="G672">
        <v>-6.439208984375</v>
      </c>
    </row>
    <row r="673" ht="14.25" customHeight="1">
      <c r="A673" t="str">
        <f>672*(1/37)</f>
        <v>18.16216216</v>
      </c>
      <c r="B673">
        <v>0.283203125</v>
      </c>
      <c r="C673">
        <v>0.05224609375</v>
      </c>
      <c r="D673">
        <v>1.0087890625</v>
      </c>
      <c r="E673">
        <v>4.032135009765625</v>
      </c>
      <c r="F673">
        <v>-2.155303955078125</v>
      </c>
      <c r="G673">
        <v>3.139495849609375</v>
      </c>
    </row>
    <row r="674" ht="14.25" customHeight="1">
      <c r="A674" t="str">
        <f>673*(1/37)</f>
        <v>18.18918919</v>
      </c>
      <c r="B674">
        <v>0.05908203125</v>
      </c>
      <c r="C674">
        <v>-0.058349609375</v>
      </c>
      <c r="D674">
        <v>0.482421875</v>
      </c>
      <c r="E674">
        <v>-2.4261474609375</v>
      </c>
      <c r="F674">
        <v>-1.068115234375</v>
      </c>
      <c r="G674">
        <v>-1.07574462890625</v>
      </c>
    </row>
    <row r="675" ht="14.25" customHeight="1">
      <c r="A675" t="str">
        <f>674*(1/37)</f>
        <v>18.21621622</v>
      </c>
      <c r="B675">
        <v>0.011962890625</v>
      </c>
      <c r="C675">
        <v>-0.17578125</v>
      </c>
      <c r="D675">
        <v>0.949462890625</v>
      </c>
      <c r="E675">
        <v>-4.7760009765625</v>
      </c>
      <c r="F675">
        <v>-7.915496826171875</v>
      </c>
      <c r="G675">
        <v>-0.308990478515625</v>
      </c>
    </row>
    <row r="676" ht="14.25" customHeight="1">
      <c r="A676" t="str">
        <f>675*(1/37)</f>
        <v>18.24324324</v>
      </c>
      <c r="B676">
        <v>0.5625</v>
      </c>
      <c r="C676">
        <v>-0.239501953125</v>
      </c>
      <c r="D676">
        <v>1.263427734375</v>
      </c>
      <c r="E676">
        <v>-0.858306884765625</v>
      </c>
      <c r="F676">
        <v>6.298065185546875</v>
      </c>
      <c r="G676">
        <v>0.457763671875</v>
      </c>
    </row>
    <row r="677" ht="14.25" customHeight="1">
      <c r="A677" t="str">
        <f>676*(1/37)</f>
        <v>18.27027027</v>
      </c>
      <c r="B677">
        <v>0.075439453125</v>
      </c>
      <c r="C677">
        <v>-0.07568359375</v>
      </c>
      <c r="D677">
        <v>0.837890625</v>
      </c>
      <c r="E677">
        <v>-6.343841552734375</v>
      </c>
      <c r="F677">
        <v>7.274627685546875</v>
      </c>
      <c r="G677">
        <v>-0.308990478515625</v>
      </c>
    </row>
    <row r="678" ht="14.25" customHeight="1">
      <c r="A678" t="str">
        <f>677*(1/37)</f>
        <v>18.2972973</v>
      </c>
      <c r="B678">
        <v>-0.06982421875</v>
      </c>
      <c r="C678">
        <v>-0.09814453125</v>
      </c>
      <c r="D678">
        <v>1.05078125</v>
      </c>
      <c r="E678">
        <v>5.40924072265625</v>
      </c>
      <c r="F678">
        <v>-2.155303955078125</v>
      </c>
      <c r="G678">
        <v>-3.0059814453125</v>
      </c>
    </row>
    <row r="679" ht="14.25" customHeight="1">
      <c r="A679" t="str">
        <f>678*(1/37)</f>
        <v>18.32432432</v>
      </c>
      <c r="B679">
        <v>0.245849609375</v>
      </c>
      <c r="C679">
        <v>0.29150390625</v>
      </c>
      <c r="D679">
        <v>1.17626953125</v>
      </c>
      <c r="E679">
        <v>-10.650634765625</v>
      </c>
      <c r="F679">
        <v>-0.232696533203125</v>
      </c>
      <c r="G679">
        <v>-10.2691650390625</v>
      </c>
    </row>
    <row r="680" ht="14.25" customHeight="1">
      <c r="A680" t="str">
        <f>679*(1/37)</f>
        <v>18.35135135</v>
      </c>
      <c r="B680">
        <v>-0.375244140625</v>
      </c>
      <c r="C680">
        <v>-0.33837890625</v>
      </c>
      <c r="D680">
        <v>1.4248046875</v>
      </c>
      <c r="E680">
        <v>3.05938720703125</v>
      </c>
      <c r="F680">
        <v>-7.14874267578125</v>
      </c>
      <c r="G680">
        <v>3.520965576171875</v>
      </c>
    </row>
    <row r="681" ht="14.25" customHeight="1">
      <c r="A681" t="str">
        <f>680*(1/37)</f>
        <v>18.37837838</v>
      </c>
      <c r="B681">
        <v>0.12255859375</v>
      </c>
      <c r="C681">
        <v>-0.019287109375</v>
      </c>
      <c r="D681">
        <v>0.708740234375</v>
      </c>
      <c r="E681">
        <v>-0.858306884765625</v>
      </c>
      <c r="F681">
        <v>-3.688812255859375</v>
      </c>
      <c r="G681">
        <v>-3.4332275390625</v>
      </c>
    </row>
    <row r="682" ht="14.25" customHeight="1">
      <c r="A682" t="str">
        <f>681*(1/37)</f>
        <v>18.40540541</v>
      </c>
      <c r="B682">
        <v>-0.21484375</v>
      </c>
      <c r="C682">
        <v>0.194580078125</v>
      </c>
      <c r="D682">
        <v>0.784912109375</v>
      </c>
      <c r="E682">
        <v>-0.858306884765625</v>
      </c>
      <c r="F682">
        <v>0.152587890625</v>
      </c>
      <c r="G682">
        <v>8.937835693359375</v>
      </c>
    </row>
    <row r="683" ht="14.25" customHeight="1">
      <c r="A683" t="str">
        <f>682*(1/37)</f>
        <v>18.43243243</v>
      </c>
      <c r="B683">
        <v>-0.070068359375</v>
      </c>
      <c r="C683">
        <v>-0.3447265625</v>
      </c>
      <c r="D683">
        <v>0.98388671875</v>
      </c>
      <c r="E683">
        <v>1.88446044921875</v>
      </c>
      <c r="F683">
        <v>-4.0740966796875</v>
      </c>
      <c r="G683">
        <v>2.758026123046875</v>
      </c>
    </row>
    <row r="684" ht="14.25" customHeight="1">
      <c r="A684" t="str">
        <f>683*(1/37)</f>
        <v>18.45945946</v>
      </c>
      <c r="B684">
        <v>0.221435546875</v>
      </c>
      <c r="C684">
        <v>-0.229736328125</v>
      </c>
      <c r="D684">
        <v>1.128173828125</v>
      </c>
      <c r="E684">
        <v>-1.636505126953125</v>
      </c>
      <c r="F684">
        <v>-2.536773681640625</v>
      </c>
      <c r="G684">
        <v>-2.223968505859375</v>
      </c>
    </row>
    <row r="685" ht="14.25" customHeight="1">
      <c r="A685" t="str">
        <f>684*(1/37)</f>
        <v>18.48648649</v>
      </c>
      <c r="B685">
        <v>0.13525390625</v>
      </c>
      <c r="C685">
        <v>-0.085205078125</v>
      </c>
      <c r="D685">
        <v>1.357177734375</v>
      </c>
      <c r="E685">
        <v>-0.46539306640625</v>
      </c>
      <c r="F685">
        <v>-8.6822509765625</v>
      </c>
      <c r="G685">
        <v>-2.99072265625</v>
      </c>
    </row>
    <row r="686" ht="14.25" customHeight="1">
      <c r="A686" t="str">
        <f>685*(1/37)</f>
        <v>18.51351351</v>
      </c>
      <c r="B686">
        <v>0.00244140625</v>
      </c>
      <c r="C686">
        <v>0.117919921875</v>
      </c>
      <c r="D686">
        <v>1.017578125</v>
      </c>
      <c r="E686">
        <v>5.016326904296875</v>
      </c>
      <c r="F686">
        <v>0.919342041015625</v>
      </c>
      <c r="G686">
        <v>-1.45721435546875</v>
      </c>
    </row>
    <row r="687" ht="14.25" customHeight="1">
      <c r="A687" t="str">
        <f>686*(1/37)</f>
        <v>18.54054054</v>
      </c>
      <c r="B687">
        <v>-0.308837890625</v>
      </c>
      <c r="C687">
        <v>-0.11474609375</v>
      </c>
      <c r="D687">
        <v>0.673095703125</v>
      </c>
      <c r="E687">
        <v>-3.37982177734375</v>
      </c>
      <c r="F687">
        <v>-6.378173828125</v>
      </c>
      <c r="G687">
        <v>4.2877197265625</v>
      </c>
    </row>
    <row r="688" ht="14.25" customHeight="1">
      <c r="A688" t="str">
        <f>687*(1/37)</f>
        <v>18.56756757</v>
      </c>
      <c r="B688">
        <v>0.052978515625</v>
      </c>
      <c r="C688">
        <v>-0.3193359375</v>
      </c>
      <c r="D688">
        <v>1.104736328125</v>
      </c>
      <c r="E688">
        <v>1.102447509765625</v>
      </c>
      <c r="F688">
        <v>3.99017333984375</v>
      </c>
      <c r="G688">
        <v>3.90625</v>
      </c>
    </row>
    <row r="689" ht="14.25" customHeight="1">
      <c r="A689" t="str">
        <f>688*(1/37)</f>
        <v>18.59459459</v>
      </c>
      <c r="B689">
        <v>-0.08447265625</v>
      </c>
      <c r="C689">
        <v>0.2109375</v>
      </c>
      <c r="D689">
        <v>1.35595703125</v>
      </c>
      <c r="E689">
        <v>0.316619873046875</v>
      </c>
      <c r="F689">
        <v>-0.61798095703125</v>
      </c>
      <c r="G689">
        <v>0.0762939453125</v>
      </c>
    </row>
    <row r="690" ht="14.25" customHeight="1">
      <c r="A690" t="str">
        <f>689*(1/37)</f>
        <v>18.62162162</v>
      </c>
      <c r="B690">
        <v>-0.08349609375</v>
      </c>
      <c r="C690">
        <v>0.072998046875</v>
      </c>
      <c r="D690">
        <v>1.061279296875</v>
      </c>
      <c r="E690">
        <v>-2.033233642578125</v>
      </c>
      <c r="F690">
        <v>-1.003265380859375</v>
      </c>
      <c r="G690">
        <v>3.520965576171875</v>
      </c>
    </row>
    <row r="691" ht="14.25" customHeight="1">
      <c r="A691" t="str">
        <f>690*(1/37)</f>
        <v>18.64864865</v>
      </c>
      <c r="B691">
        <v>-0.077392578125</v>
      </c>
      <c r="C691">
        <v>-0.348388671875</v>
      </c>
      <c r="D691">
        <v>1.103515625</v>
      </c>
      <c r="E691">
        <v>-2.81524658203125</v>
      </c>
      <c r="F691">
        <v>-2.361297607421875</v>
      </c>
      <c r="G691">
        <v>1.224517822265625</v>
      </c>
    </row>
    <row r="692" ht="14.25" customHeight="1">
      <c r="A692" t="str">
        <f>691*(1/37)</f>
        <v>18.67567568</v>
      </c>
      <c r="B692">
        <v>0.118408203125</v>
      </c>
      <c r="C692">
        <v>0.0517578125</v>
      </c>
      <c r="D692">
        <v>1.216796875</v>
      </c>
      <c r="E692">
        <v>-0.858306884765625</v>
      </c>
      <c r="F692">
        <v>-7.14874267578125</v>
      </c>
      <c r="G692">
        <v>7.354736328125</v>
      </c>
    </row>
    <row r="693" ht="14.25" customHeight="1">
      <c r="A693" t="str">
        <f>692*(1/37)</f>
        <v>18.7027027</v>
      </c>
      <c r="B693">
        <v>0.0302734375</v>
      </c>
      <c r="C693">
        <v>-0.2783203125</v>
      </c>
      <c r="D693">
        <v>1.3232421875</v>
      </c>
      <c r="E693">
        <v>-3.208160400390625</v>
      </c>
      <c r="F693">
        <v>3.99017333984375</v>
      </c>
      <c r="G693">
        <v>-3.696441650390625</v>
      </c>
    </row>
    <row r="694" ht="14.25" customHeight="1">
      <c r="A694" t="str">
        <f>693*(1/37)</f>
        <v>18.72972973</v>
      </c>
      <c r="B694">
        <v>0.25341796875</v>
      </c>
      <c r="C694">
        <v>-0.33349609375</v>
      </c>
      <c r="D694">
        <v>1.21923828125</v>
      </c>
      <c r="E694">
        <v>-2.81524658203125</v>
      </c>
      <c r="F694">
        <v>-4.0740966796875</v>
      </c>
      <c r="G694">
        <v>7.354736328125</v>
      </c>
    </row>
    <row r="695" ht="14.25" customHeight="1">
      <c r="A695" t="str">
        <f>694*(1/37)</f>
        <v>18.75675676</v>
      </c>
      <c r="B695">
        <v>0.07568359375</v>
      </c>
      <c r="C695">
        <v>-0.04638671875</v>
      </c>
      <c r="D695">
        <v>1.044677734375</v>
      </c>
      <c r="E695">
        <v>5.207061767578125</v>
      </c>
      <c r="F695">
        <v>4.375457763671875</v>
      </c>
      <c r="G695">
        <v>0.8392333984375</v>
      </c>
    </row>
    <row r="696" ht="14.25" customHeight="1">
      <c r="A696" t="str">
        <f>695*(1/37)</f>
        <v>18.78378378</v>
      </c>
      <c r="B696">
        <v>0.3486328125</v>
      </c>
      <c r="C696">
        <v>0.244140625</v>
      </c>
      <c r="D696">
        <v>1.36767578125</v>
      </c>
      <c r="E696">
        <v>3.05938720703125</v>
      </c>
      <c r="F696">
        <v>-2.155303955078125</v>
      </c>
      <c r="G696">
        <v>11.56997680664062</v>
      </c>
    </row>
    <row r="697" ht="14.25" customHeight="1">
      <c r="A697" t="str">
        <f>696*(1/37)</f>
        <v>18.81081081</v>
      </c>
      <c r="B697">
        <v>0.42626953125</v>
      </c>
      <c r="C697">
        <v>-0.341552734375</v>
      </c>
      <c r="D697">
        <v>1.036865234375</v>
      </c>
      <c r="E697">
        <v>-8.30078125</v>
      </c>
      <c r="F697">
        <v>3.99017333984375</v>
      </c>
      <c r="G697">
        <v>-7.97271728515625</v>
      </c>
    </row>
    <row r="698" ht="14.25" customHeight="1">
      <c r="A698" t="str">
        <f>697*(1/37)</f>
        <v>18.83783784</v>
      </c>
      <c r="B698">
        <v>0.15869140625</v>
      </c>
      <c r="C698">
        <v>0.38330078125</v>
      </c>
      <c r="D698">
        <v>1.523681640625</v>
      </c>
      <c r="E698">
        <v>-6.359100341796875</v>
      </c>
      <c r="F698">
        <v>-0.232696533203125</v>
      </c>
      <c r="G698">
        <v>9.65118408203125</v>
      </c>
    </row>
    <row r="699" ht="14.25" customHeight="1">
      <c r="A699" t="str">
        <f>698*(1/37)</f>
        <v>18.86486486</v>
      </c>
      <c r="B699">
        <v>0.14697265625</v>
      </c>
      <c r="C699">
        <v>-0.34814453125</v>
      </c>
      <c r="D699">
        <v>0.59912109375</v>
      </c>
      <c r="E699">
        <v>-1.041412353515625</v>
      </c>
      <c r="F699">
        <v>-0.61798095703125</v>
      </c>
      <c r="G699">
        <v>-6.053924560546875</v>
      </c>
    </row>
    <row r="700" ht="14.25" customHeight="1">
      <c r="A700" t="str">
        <f>699*(1/37)</f>
        <v>18.89189189</v>
      </c>
      <c r="B700">
        <v>0.178466796875</v>
      </c>
      <c r="C700">
        <v>-0.342529296875</v>
      </c>
      <c r="D700">
        <v>0.9599609375</v>
      </c>
      <c r="E700">
        <v>-12.61138916015625</v>
      </c>
      <c r="F700">
        <v>0.820159912109375</v>
      </c>
      <c r="G700">
        <v>2.37274169921875</v>
      </c>
    </row>
    <row r="701" ht="14.25" customHeight="1">
      <c r="A701" t="str">
        <f>700*(1/37)</f>
        <v>18.91891892</v>
      </c>
      <c r="B701">
        <v>0.62841796875</v>
      </c>
      <c r="C701">
        <v>0.225341796875</v>
      </c>
      <c r="D701">
        <v>1.47900390625</v>
      </c>
      <c r="E701">
        <v>15.20156860351562</v>
      </c>
      <c r="F701">
        <v>10.90621948242188</v>
      </c>
      <c r="G701">
        <v>18.84841918945312</v>
      </c>
    </row>
    <row r="702" ht="14.25" customHeight="1">
      <c r="A702" t="str">
        <f>701*(1/37)</f>
        <v>18.94594595</v>
      </c>
      <c r="B702">
        <v>0.29345703125</v>
      </c>
      <c r="C702">
        <v>0.293212890625</v>
      </c>
      <c r="D702">
        <v>1.27490234375</v>
      </c>
      <c r="E702">
        <v>3.05938720703125</v>
      </c>
      <c r="F702">
        <v>5.001068115234375</v>
      </c>
      <c r="G702">
        <v>40.30227661132812</v>
      </c>
    </row>
    <row r="703" ht="14.25" customHeight="1">
      <c r="A703" t="str">
        <f>702*(1/37)</f>
        <v>18.97297297</v>
      </c>
      <c r="B703">
        <v>-0.341064453125</v>
      </c>
      <c r="C703">
        <v>-0.02197265625</v>
      </c>
      <c r="D703">
        <v>1.483642578125</v>
      </c>
      <c r="E703">
        <v>10.10894775390625</v>
      </c>
      <c r="F703">
        <v>-17.13180541992188</v>
      </c>
      <c r="G703">
        <v>5.83648681640625</v>
      </c>
    </row>
    <row r="704" ht="14.25" customHeight="1">
      <c r="A704" t="str">
        <f>703*(1/37)</f>
        <v>19</v>
      </c>
      <c r="B704">
        <v>0.323486328125</v>
      </c>
      <c r="C704">
        <v>0.008056640625</v>
      </c>
      <c r="D704">
        <v>0.56298828125</v>
      </c>
      <c r="E704">
        <v>-1.251220703125</v>
      </c>
      <c r="F704">
        <v>-14.06097412109375</v>
      </c>
      <c r="G704">
        <v>8.88824462890625</v>
      </c>
    </row>
    <row r="705" ht="14.25" customHeight="1">
      <c r="A705" t="str">
        <f>704*(1/37)</f>
        <v>19.02702703</v>
      </c>
      <c r="B705">
        <v>-0.11572265625</v>
      </c>
      <c r="C705">
        <v>-0.023681640625</v>
      </c>
      <c r="D705">
        <v>0.439208984375</v>
      </c>
      <c r="E705">
        <v>1.102447509765625</v>
      </c>
      <c r="F705">
        <v>0.152587890625</v>
      </c>
      <c r="G705">
        <v>14.251708984375</v>
      </c>
    </row>
    <row r="706" ht="14.25" customHeight="1">
      <c r="A706" t="str">
        <f>705*(1/37)</f>
        <v>19.05405405</v>
      </c>
      <c r="B706">
        <v>0.0078125</v>
      </c>
      <c r="C706">
        <v>0.09423828125</v>
      </c>
      <c r="D706">
        <v>1.307373046875</v>
      </c>
      <c r="E706">
        <v>-3.208160400390625</v>
      </c>
      <c r="F706">
        <v>1.30462646484375</v>
      </c>
      <c r="G706">
        <v>-14.34707641601562</v>
      </c>
    </row>
    <row r="707" ht="14.25" customHeight="1">
      <c r="A707" t="str">
        <f>706*(1/37)</f>
        <v>19.08108108</v>
      </c>
      <c r="B707">
        <v>0.137939453125</v>
      </c>
      <c r="C707">
        <v>0.279541015625</v>
      </c>
      <c r="D707">
        <v>1.075927734375</v>
      </c>
      <c r="E707">
        <v>1.491546630859375</v>
      </c>
      <c r="F707">
        <v>-1.77001953125</v>
      </c>
      <c r="G707">
        <v>0.8392333984375</v>
      </c>
    </row>
    <row r="708" ht="14.25" customHeight="1">
      <c r="A708" t="str">
        <f>707*(1/37)</f>
        <v>19.10810811</v>
      </c>
      <c r="B708">
        <v>0.143310546875</v>
      </c>
      <c r="C708">
        <v>0.347900390625</v>
      </c>
      <c r="D708">
        <v>0.912353515625</v>
      </c>
      <c r="E708">
        <v>2.277374267578125</v>
      </c>
      <c r="F708">
        <v>5.91278076171875</v>
      </c>
      <c r="G708">
        <v>5.054473876953125</v>
      </c>
    </row>
    <row r="709" ht="14.25" customHeight="1">
      <c r="A709" t="str">
        <f>708*(1/37)</f>
        <v>19.13513514</v>
      </c>
      <c r="B709">
        <v>0.084228515625</v>
      </c>
      <c r="C709">
        <v>-0.113037109375</v>
      </c>
      <c r="D709">
        <v>0.998046875</v>
      </c>
      <c r="E709">
        <v>-2.422332763671875</v>
      </c>
      <c r="F709">
        <v>1.300811767578125</v>
      </c>
      <c r="G709">
        <v>-1.842498779296875</v>
      </c>
    </row>
    <row r="710" ht="14.25" customHeight="1">
      <c r="A710" t="str">
        <f>709*(1/37)</f>
        <v>19.16216216</v>
      </c>
      <c r="B710">
        <v>0.0498046875</v>
      </c>
      <c r="C710">
        <v>0.221435546875</v>
      </c>
      <c r="D710">
        <v>1.23974609375</v>
      </c>
      <c r="E710">
        <v>1.102447509765625</v>
      </c>
      <c r="F710">
        <v>-7.915496826171875</v>
      </c>
      <c r="G710">
        <v>1.99127197265625</v>
      </c>
    </row>
    <row r="711" ht="14.25" customHeight="1">
      <c r="A711" t="str">
        <f>710*(1/37)</f>
        <v>19.18918919</v>
      </c>
      <c r="B711">
        <v>0.06201171875</v>
      </c>
      <c r="C711">
        <v>0.248291015625</v>
      </c>
      <c r="D711">
        <v>1.1943359375</v>
      </c>
      <c r="E711">
        <v>-2.4261474609375</v>
      </c>
      <c r="F711">
        <v>-7.91168212890625</v>
      </c>
      <c r="G711">
        <v>5.054473876953125</v>
      </c>
    </row>
    <row r="712" ht="14.25" customHeight="1">
      <c r="A712" t="str">
        <f>711*(1/37)</f>
        <v>19.21621622</v>
      </c>
      <c r="B712">
        <v>0.024169921875</v>
      </c>
      <c r="C712">
        <v>-0.577392578125</v>
      </c>
      <c r="D712">
        <v>0.604248046875</v>
      </c>
      <c r="E712">
        <v>1.0986328125</v>
      </c>
      <c r="F712">
        <v>-3.30352783203125</v>
      </c>
      <c r="G712">
        <v>-4.520416259765625</v>
      </c>
    </row>
    <row r="713" ht="14.25" customHeight="1">
      <c r="A713" t="str">
        <f>712*(1/37)</f>
        <v>19.24324324</v>
      </c>
      <c r="B713">
        <v>0.015625</v>
      </c>
      <c r="C713">
        <v>-0.0458984375</v>
      </c>
      <c r="D713">
        <v>1.162841796875</v>
      </c>
      <c r="E713">
        <v>-0.858306884765625</v>
      </c>
      <c r="F713">
        <v>-8.014678955078125</v>
      </c>
      <c r="G713">
        <v>-0.690460205078125</v>
      </c>
    </row>
    <row r="714" ht="14.25" customHeight="1">
      <c r="A714" t="str">
        <f>713*(1/37)</f>
        <v>19.27027027</v>
      </c>
      <c r="B714">
        <v>0.1220703125</v>
      </c>
      <c r="C714">
        <v>-0.338623046875</v>
      </c>
      <c r="D714">
        <v>0.984130859375</v>
      </c>
      <c r="E714">
        <v>-8.30078125</v>
      </c>
      <c r="F714">
        <v>-4.459381103515625</v>
      </c>
      <c r="G714">
        <v>-1.45721435546875</v>
      </c>
    </row>
    <row r="715" ht="14.25" customHeight="1">
      <c r="A715" t="str">
        <f>714*(1/37)</f>
        <v>19.2972973</v>
      </c>
      <c r="B715">
        <v>0.18798828125</v>
      </c>
      <c r="C715">
        <v>-0.29345703125</v>
      </c>
      <c r="D715">
        <v>0.77197265625</v>
      </c>
      <c r="E715">
        <v>-0.858306884765625</v>
      </c>
      <c r="F715">
        <v>3.223419189453125</v>
      </c>
      <c r="G715">
        <v>2.620697021484375</v>
      </c>
    </row>
    <row r="716" ht="14.25" customHeight="1">
      <c r="A716" t="str">
        <f>715*(1/37)</f>
        <v>19.32432432</v>
      </c>
      <c r="B716">
        <v>0.16748046875</v>
      </c>
      <c r="C716">
        <v>0.205078125</v>
      </c>
      <c r="D716">
        <v>1.197509765625</v>
      </c>
      <c r="E716">
        <v>-1.251220703125</v>
      </c>
      <c r="F716">
        <v>0.5340576171875</v>
      </c>
      <c r="G716">
        <v>2.37274169921875</v>
      </c>
    </row>
    <row r="717" ht="14.25" customHeight="1">
      <c r="A717" t="str">
        <f>716*(1/37)</f>
        <v>19.35135135</v>
      </c>
      <c r="B717">
        <v>-0.15869140625</v>
      </c>
      <c r="C717">
        <v>-0.340087890625</v>
      </c>
      <c r="D717">
        <v>0.923583984375</v>
      </c>
      <c r="E717">
        <v>5.40924072265625</v>
      </c>
      <c r="F717">
        <v>-1.77001953125</v>
      </c>
      <c r="G717">
        <v>8.502960205078125</v>
      </c>
    </row>
    <row r="718" ht="14.25" customHeight="1">
      <c r="A718" t="str">
        <f>717*(1/37)</f>
        <v>19.37837838</v>
      </c>
      <c r="B718">
        <v>0.2548828125</v>
      </c>
      <c r="C718">
        <v>0.044189453125</v>
      </c>
      <c r="D718">
        <v>1.353271484375</v>
      </c>
      <c r="E718">
        <v>3.8299560546875</v>
      </c>
      <c r="F718">
        <v>1.30462646484375</v>
      </c>
      <c r="G718">
        <v>-5.290985107421875</v>
      </c>
    </row>
    <row r="719" ht="14.25" customHeight="1">
      <c r="A719" t="str">
        <f>718*(1/37)</f>
        <v>19.40540541</v>
      </c>
      <c r="B719">
        <v>0.1591796875</v>
      </c>
      <c r="C719">
        <v>-0.513671875</v>
      </c>
      <c r="D719">
        <v>1.15087890625</v>
      </c>
      <c r="E719">
        <v>-4.7760009765625</v>
      </c>
      <c r="F719">
        <v>2.838134765625</v>
      </c>
      <c r="G719">
        <v>0.457763671875</v>
      </c>
    </row>
    <row r="720" ht="14.25" customHeight="1">
      <c r="A720" t="str">
        <f>719*(1/37)</f>
        <v>19.43243243</v>
      </c>
      <c r="B720">
        <v>0.1455078125</v>
      </c>
      <c r="C720">
        <v>0.254638671875</v>
      </c>
      <c r="D720">
        <v>1.103271484375</v>
      </c>
      <c r="E720">
        <v>5.016326904296875</v>
      </c>
      <c r="F720">
        <v>4.726409912109375</v>
      </c>
      <c r="G720">
        <v>8.121490478515625</v>
      </c>
    </row>
    <row r="721" ht="14.25" customHeight="1">
      <c r="A721" t="str">
        <f>720*(1/37)</f>
        <v>19.45945946</v>
      </c>
      <c r="B721">
        <v>0.1318359375</v>
      </c>
      <c r="C721">
        <v>0.0166015625</v>
      </c>
      <c r="D721">
        <v>1.16552734375</v>
      </c>
      <c r="E721">
        <v>-7.8887939453125</v>
      </c>
      <c r="F721">
        <v>-3.307342529296875</v>
      </c>
      <c r="G721">
        <v>-8.739471435546875</v>
      </c>
    </row>
    <row r="722" ht="14.25" customHeight="1">
      <c r="A722" t="str">
        <f>721*(1/37)</f>
        <v>19.48648649</v>
      </c>
      <c r="B722">
        <v>0.35205078125</v>
      </c>
      <c r="C722">
        <v>-0.527587890625</v>
      </c>
      <c r="D722">
        <v>0.78173828125</v>
      </c>
      <c r="E722">
        <v>4.032135009765625</v>
      </c>
      <c r="F722">
        <v>-9.067535400390625</v>
      </c>
      <c r="G722">
        <v>10.41793823242188</v>
      </c>
    </row>
    <row r="723" ht="14.25" customHeight="1">
      <c r="A723" t="str">
        <f>722*(1/37)</f>
        <v>19.51351351</v>
      </c>
      <c r="B723">
        <v>-0.09033203125</v>
      </c>
      <c r="C723">
        <v>0.091064453125</v>
      </c>
      <c r="D723">
        <v>1.146728515625</v>
      </c>
      <c r="E723">
        <v>2.666473388671875</v>
      </c>
      <c r="F723">
        <v>0.5340576171875</v>
      </c>
      <c r="G723">
        <v>2.37274169921875</v>
      </c>
    </row>
    <row r="724" ht="14.25" customHeight="1">
      <c r="A724" t="str">
        <f>723*(1/37)</f>
        <v>19.54054054</v>
      </c>
      <c r="B724">
        <v>0.061279296875</v>
      </c>
      <c r="C724">
        <v>-0.019287109375</v>
      </c>
      <c r="D724">
        <v>0.97509765625</v>
      </c>
      <c r="E724">
        <v>-2.81524658203125</v>
      </c>
      <c r="F724">
        <v>1.30462646484375</v>
      </c>
      <c r="G724">
        <v>5.054473876953125</v>
      </c>
    </row>
    <row r="725" ht="14.25" customHeight="1">
      <c r="A725" t="str">
        <f>724*(1/37)</f>
        <v>19.56756757</v>
      </c>
      <c r="B725">
        <v>-0.181884765625</v>
      </c>
      <c r="C725">
        <v>-0.202880859375</v>
      </c>
      <c r="D725">
        <v>1.236083984375</v>
      </c>
      <c r="E725">
        <v>4.6234130859375</v>
      </c>
      <c r="F725">
        <v>-6.7596435546875</v>
      </c>
      <c r="G725">
        <v>0.0762939453125</v>
      </c>
    </row>
    <row r="726" ht="14.25" customHeight="1">
      <c r="A726" t="str">
        <f>725*(1/37)</f>
        <v>19.59459459</v>
      </c>
      <c r="B726">
        <v>0.3173828125</v>
      </c>
      <c r="C726">
        <v>-0.551025390625</v>
      </c>
      <c r="D726">
        <v>0.8671875</v>
      </c>
      <c r="E726">
        <v>-0.46539306640625</v>
      </c>
      <c r="F726">
        <v>-1.800537109375</v>
      </c>
      <c r="G726">
        <v>2.37274169921875</v>
      </c>
    </row>
    <row r="727" ht="14.25" customHeight="1">
      <c r="A727" t="str">
        <f>726*(1/37)</f>
        <v>19.62162162</v>
      </c>
      <c r="B727">
        <v>0.165283203125</v>
      </c>
      <c r="C727">
        <v>0.135009765625</v>
      </c>
      <c r="D727">
        <v>1.189697265625</v>
      </c>
      <c r="E727">
        <v>4.627227783203125</v>
      </c>
      <c r="F727">
        <v>-4.459381103515625</v>
      </c>
      <c r="G727">
        <v>4.215240478515625</v>
      </c>
    </row>
    <row r="728" ht="14.25" customHeight="1">
      <c r="A728" t="str">
        <f>727*(1/37)</f>
        <v>19.64864865</v>
      </c>
      <c r="B728">
        <v>0.123779296875</v>
      </c>
      <c r="C728">
        <v>-0.410400390625</v>
      </c>
      <c r="D728">
        <v>1.06396484375</v>
      </c>
      <c r="E728">
        <v>5.802154541015625</v>
      </c>
      <c r="F728">
        <v>-5.22613525390625</v>
      </c>
      <c r="G728">
        <v>-4.98199462890625</v>
      </c>
    </row>
    <row r="729" ht="14.25" customHeight="1">
      <c r="A729" t="str">
        <f>728*(1/37)</f>
        <v>19.67567568</v>
      </c>
      <c r="B729">
        <v>-0.042724609375</v>
      </c>
      <c r="C729">
        <v>0.043212890625</v>
      </c>
      <c r="D729">
        <v>0.7705078125</v>
      </c>
      <c r="E729">
        <v>-3.60107421875</v>
      </c>
      <c r="F729">
        <v>-3.688812255859375</v>
      </c>
      <c r="G729">
        <v>10.55526733398438</v>
      </c>
    </row>
    <row r="730" ht="14.25" customHeight="1">
      <c r="A730" t="str">
        <f>729*(1/37)</f>
        <v>19.7027027</v>
      </c>
      <c r="B730">
        <v>-0.201416015625</v>
      </c>
      <c r="C730">
        <v>-0.065673828125</v>
      </c>
      <c r="D730">
        <v>1.302734375</v>
      </c>
      <c r="E730">
        <v>-0.46539306640625</v>
      </c>
      <c r="F730">
        <v>0.919342041015625</v>
      </c>
      <c r="G730">
        <v>-9.502410888671875</v>
      </c>
    </row>
    <row r="731" ht="14.25" customHeight="1">
      <c r="A731" t="str">
        <f>730*(1/37)</f>
        <v>19.72972973</v>
      </c>
      <c r="B731">
        <v>-0.056396484375</v>
      </c>
      <c r="C731">
        <v>-0.378173828125</v>
      </c>
      <c r="D731">
        <v>1.16845703125</v>
      </c>
      <c r="E731">
        <v>5.40924072265625</v>
      </c>
      <c r="F731">
        <v>6.298065185546875</v>
      </c>
      <c r="G731">
        <v>18.84841918945312</v>
      </c>
    </row>
    <row r="732" ht="14.25" customHeight="1">
      <c r="A732" t="str">
        <f>731*(1/37)</f>
        <v>19.75675676</v>
      </c>
      <c r="B732">
        <v>0.144287109375</v>
      </c>
      <c r="C732">
        <v>-0.083740234375</v>
      </c>
      <c r="D732">
        <v>0.999755859375</v>
      </c>
      <c r="E732">
        <v>-6.343841552734375</v>
      </c>
      <c r="F732">
        <v>1.68609619140625</v>
      </c>
      <c r="G732">
        <v>-14.86968994140625</v>
      </c>
    </row>
    <row r="733" ht="14.25" customHeight="1">
      <c r="A733" t="str">
        <f>732*(1/37)</f>
        <v>19.78378378</v>
      </c>
      <c r="B733">
        <v>0.064208984375</v>
      </c>
      <c r="C733">
        <v>-0.177490234375</v>
      </c>
      <c r="D733">
        <v>1.11279296875</v>
      </c>
      <c r="E733">
        <v>-2.81524658203125</v>
      </c>
      <c r="F733">
        <v>-0.232696533203125</v>
      </c>
      <c r="G733">
        <v>5.82122802734375</v>
      </c>
    </row>
    <row r="734" ht="14.25" customHeight="1">
      <c r="A734" t="str">
        <f>733*(1/37)</f>
        <v>19.81081081</v>
      </c>
      <c r="B734">
        <v>-0.16357421875</v>
      </c>
      <c r="C734">
        <v>0.00927734375</v>
      </c>
      <c r="D734">
        <v>1.252685546875</v>
      </c>
      <c r="E734">
        <v>7.75909423828125</v>
      </c>
      <c r="F734">
        <v>-8.6822509765625</v>
      </c>
      <c r="G734">
        <v>10.80322265625</v>
      </c>
    </row>
    <row r="735" ht="14.25" customHeight="1">
      <c r="A735" t="str">
        <f>734*(1/37)</f>
        <v>19.83783784</v>
      </c>
      <c r="B735">
        <v>0.088623046875</v>
      </c>
      <c r="C735">
        <v>-0.530517578125</v>
      </c>
      <c r="D735">
        <v>0.920654296875</v>
      </c>
      <c r="E735">
        <v>1.88446044921875</v>
      </c>
      <c r="F735">
        <v>-11.37161254882812</v>
      </c>
      <c r="G735">
        <v>-7.587432861328125</v>
      </c>
    </row>
    <row r="736" ht="14.25" customHeight="1">
      <c r="A736" t="str">
        <f>735*(1/37)</f>
        <v>19.86486486</v>
      </c>
      <c r="B736">
        <v>0.0888671875</v>
      </c>
      <c r="C736">
        <v>-0.177490234375</v>
      </c>
      <c r="D736">
        <v>1.071044921875</v>
      </c>
      <c r="E736">
        <v>-0.46539306640625</v>
      </c>
      <c r="F736">
        <v>-2.536773681640625</v>
      </c>
      <c r="G736">
        <v>5.054473876953125</v>
      </c>
    </row>
    <row r="737" ht="14.25" customHeight="1">
      <c r="A737" t="str">
        <f>736*(1/37)</f>
        <v>19.89189189</v>
      </c>
      <c r="B737">
        <v>0.235595703125</v>
      </c>
      <c r="C737">
        <v>-0.26904296875</v>
      </c>
      <c r="D737">
        <v>0.967529296875</v>
      </c>
      <c r="E737">
        <v>1.88446044921875</v>
      </c>
      <c r="F737">
        <v>-1.77001953125</v>
      </c>
      <c r="G737">
        <v>-2.223968505859375</v>
      </c>
    </row>
    <row r="738" ht="14.25" customHeight="1">
      <c r="A738" t="str">
        <f>737*(1/37)</f>
        <v>19.91891892</v>
      </c>
      <c r="B738">
        <v>0.071533203125</v>
      </c>
      <c r="C738">
        <v>-0.040771484375</v>
      </c>
      <c r="D738">
        <v>1.134521484375</v>
      </c>
      <c r="E738">
        <v>-3.99017333984375</v>
      </c>
      <c r="F738">
        <v>0.885009765625</v>
      </c>
      <c r="G738">
        <v>-2.6092529296875</v>
      </c>
    </row>
    <row r="739" ht="14.25" customHeight="1">
      <c r="A739" t="str">
        <f>738*(1/37)</f>
        <v>19.94594595</v>
      </c>
      <c r="B739">
        <v>0.03857421875</v>
      </c>
      <c r="C739">
        <v>-0.080078125</v>
      </c>
      <c r="D739">
        <v>1.189453125</v>
      </c>
      <c r="E739">
        <v>-0.0762939453125</v>
      </c>
      <c r="F739">
        <v>-2.155303955078125</v>
      </c>
      <c r="G739">
        <v>6.587982177734375</v>
      </c>
    </row>
    <row r="740" ht="14.25" customHeight="1">
      <c r="A740" t="str">
        <f>739*(1/37)</f>
        <v>19.97297297</v>
      </c>
      <c r="B740">
        <v>0.1318359375</v>
      </c>
      <c r="C740">
        <v>-0.434814453125</v>
      </c>
      <c r="D740">
        <v>0.8896484375</v>
      </c>
      <c r="E740">
        <v>6.58416748046875</v>
      </c>
      <c r="F740">
        <v>-3.688812255859375</v>
      </c>
      <c r="G740">
        <v>-2.99072265625</v>
      </c>
    </row>
    <row r="741" ht="14.25" customHeight="1">
      <c r="A741" t="str">
        <f>740*(1/37)</f>
        <v>20</v>
      </c>
      <c r="B741">
        <v>0.236328125</v>
      </c>
      <c r="C741">
        <v>0.230224609375</v>
      </c>
      <c r="D741">
        <v>0.9853515625</v>
      </c>
      <c r="E741">
        <v>2.277374267578125</v>
      </c>
      <c r="F741">
        <v>-1.003265380859375</v>
      </c>
      <c r="G741">
        <v>3.9825439453125</v>
      </c>
    </row>
    <row r="742" ht="14.25" customHeight="1">
      <c r="A742" t="str">
        <f>741*(1/37)</f>
        <v>20.02702703</v>
      </c>
      <c r="B742">
        <v>-0.0537109375</v>
      </c>
      <c r="C742">
        <v>-0.4228515625</v>
      </c>
      <c r="D742">
        <v>1.00146484375</v>
      </c>
      <c r="E742">
        <v>-0.0762939453125</v>
      </c>
      <c r="F742">
        <v>0.152587890625</v>
      </c>
      <c r="G742">
        <v>-6.053924560546875</v>
      </c>
    </row>
    <row r="743" ht="14.25" customHeight="1">
      <c r="A743" t="str">
        <f>742*(1/37)</f>
        <v>20.05405405</v>
      </c>
      <c r="B743">
        <v>0.16748046875</v>
      </c>
      <c r="C743">
        <v>0.031005859375</v>
      </c>
      <c r="D743">
        <v>1.171630859375</v>
      </c>
      <c r="E743">
        <v>9.7198486328125</v>
      </c>
      <c r="F743">
        <v>-1.003265380859375</v>
      </c>
      <c r="G743">
        <v>8.88824462890625</v>
      </c>
    </row>
    <row r="744" ht="14.25" customHeight="1">
      <c r="A744" t="str">
        <f>743*(1/37)</f>
        <v>20.08108108</v>
      </c>
      <c r="B744">
        <v>0.0322265625</v>
      </c>
      <c r="C744">
        <v>-0.22216796875</v>
      </c>
      <c r="D744">
        <v>1.18603515625</v>
      </c>
      <c r="E744">
        <v>6.191253662109375</v>
      </c>
      <c r="F744">
        <v>-6.763458251953125</v>
      </c>
      <c r="G744">
        <v>-1.07574462890625</v>
      </c>
    </row>
    <row r="745" ht="14.25" customHeight="1">
      <c r="A745" t="str">
        <f>744*(1/37)</f>
        <v>20.10810811</v>
      </c>
      <c r="B745">
        <v>-0.24560546875</v>
      </c>
      <c r="C745">
        <v>0.036376953125</v>
      </c>
      <c r="D745">
        <v>0.980712890625</v>
      </c>
      <c r="E745">
        <v>-12.81356811523438</v>
      </c>
      <c r="F745">
        <v>-40.56167602539062</v>
      </c>
      <c r="G745">
        <v>42.6025390625</v>
      </c>
    </row>
    <row r="746" ht="14.25" customHeight="1">
      <c r="A746" t="str">
        <f>745*(1/37)</f>
        <v>20.13513514</v>
      </c>
      <c r="B746">
        <v>0.433837890625</v>
      </c>
      <c r="C746">
        <v>-0.991455078125</v>
      </c>
      <c r="D746">
        <v>0.953369140625</v>
      </c>
      <c r="E746">
        <v>9.521484375</v>
      </c>
      <c r="F746">
        <v>90.79742431640625</v>
      </c>
      <c r="G746">
        <v>-39.77203369140625</v>
      </c>
    </row>
    <row r="747" ht="14.25" customHeight="1">
      <c r="A747" t="str">
        <f>746*(1/37)</f>
        <v>20.16216216</v>
      </c>
      <c r="B747">
        <v>-0.07275390625</v>
      </c>
      <c r="C747">
        <v>-0.389892578125</v>
      </c>
      <c r="D747">
        <v>0.880615234375</v>
      </c>
      <c r="E747">
        <v>-2.033233642578125</v>
      </c>
      <c r="F747">
        <v>1.06048583984375</v>
      </c>
      <c r="G747">
        <v>-12.18414306640625</v>
      </c>
    </row>
    <row r="748" ht="14.25" customHeight="1">
      <c r="A748" t="str">
        <f>747*(1/37)</f>
        <v>20.18918919</v>
      </c>
      <c r="B748">
        <v>0.024658203125</v>
      </c>
      <c r="C748">
        <v>0.094970703125</v>
      </c>
      <c r="D748">
        <v>1.37548828125</v>
      </c>
      <c r="E748">
        <v>-0.0762939453125</v>
      </c>
      <c r="F748">
        <v>-4.0740966796875</v>
      </c>
      <c r="G748">
        <v>-4.425048828125</v>
      </c>
    </row>
    <row r="749" ht="14.25" customHeight="1">
      <c r="A749" t="str">
        <f>748*(1/37)</f>
        <v>20.21621622</v>
      </c>
      <c r="B749">
        <v>0.00830078125</v>
      </c>
      <c r="C749">
        <v>-0.21826171875</v>
      </c>
      <c r="D749">
        <v>0.923583984375</v>
      </c>
      <c r="E749">
        <v>4.627227783203125</v>
      </c>
      <c r="F749">
        <v>-2.536773681640625</v>
      </c>
      <c r="G749">
        <v>6.969451904296875</v>
      </c>
    </row>
    <row r="750" ht="14.25" customHeight="1">
      <c r="A750" t="str">
        <f>749*(1/37)</f>
        <v>20.24324324</v>
      </c>
      <c r="B750">
        <v>-0.2001953125</v>
      </c>
      <c r="C750">
        <v>-0.216064453125</v>
      </c>
      <c r="D750">
        <v>0.9462890625</v>
      </c>
      <c r="E750">
        <v>3.05938720703125</v>
      </c>
      <c r="F750">
        <v>-0.232696533203125</v>
      </c>
      <c r="G750">
        <v>-2.223968505859375</v>
      </c>
    </row>
    <row r="751" ht="14.25" customHeight="1">
      <c r="A751" t="str">
        <f>750*(1/37)</f>
        <v>20.27027027</v>
      </c>
      <c r="B751">
        <v>-0.14208984375</v>
      </c>
      <c r="C751">
        <v>0.084228515625</v>
      </c>
      <c r="D751">
        <v>1.04541015625</v>
      </c>
      <c r="E751">
        <v>1.88446044921875</v>
      </c>
      <c r="F751">
        <v>-1.77001953125</v>
      </c>
      <c r="G751">
        <v>7.39288330078125</v>
      </c>
    </row>
    <row r="752" ht="14.25" customHeight="1">
      <c r="A752" t="str">
        <f>751*(1/37)</f>
        <v>20.2972973</v>
      </c>
      <c r="B752">
        <v>0.019775390625</v>
      </c>
      <c r="C752">
        <v>-0.037353515625</v>
      </c>
      <c r="D752">
        <v>1.084716796875</v>
      </c>
      <c r="E752">
        <v>1.88446044921875</v>
      </c>
      <c r="F752">
        <v>-1.003265380859375</v>
      </c>
      <c r="G752">
        <v>-3.3721923828125</v>
      </c>
    </row>
    <row r="753" ht="14.25" customHeight="1">
      <c r="A753" t="str">
        <f>752*(1/37)</f>
        <v>20.32432432</v>
      </c>
      <c r="B753">
        <v>0.08544921875</v>
      </c>
      <c r="C753">
        <v>-0.239501953125</v>
      </c>
      <c r="D753">
        <v>1.0830078125</v>
      </c>
      <c r="E753">
        <v>1.09100341796875</v>
      </c>
      <c r="F753">
        <v>-0.61798095703125</v>
      </c>
      <c r="G753">
        <v>3.139495849609375</v>
      </c>
    </row>
    <row r="754" ht="14.25" customHeight="1">
      <c r="A754" t="str">
        <f>753*(1/37)</f>
        <v>20.35135135</v>
      </c>
      <c r="B754">
        <v>0.059814453125</v>
      </c>
      <c r="C754">
        <v>0.0634765625</v>
      </c>
      <c r="D754">
        <v>1.2421875</v>
      </c>
      <c r="E754">
        <v>-3.60107421875</v>
      </c>
      <c r="F754">
        <v>-0.232696533203125</v>
      </c>
      <c r="G754">
        <v>1.605987548828125</v>
      </c>
    </row>
    <row r="755" ht="14.25" customHeight="1">
      <c r="A755" t="str">
        <f>754*(1/37)</f>
        <v>20.37837838</v>
      </c>
      <c r="B755">
        <v>-0.49853515625</v>
      </c>
      <c r="C755">
        <v>-0.648681640625</v>
      </c>
      <c r="D755">
        <v>-0.266845703125</v>
      </c>
      <c r="E755">
        <v>-25.52032470703125</v>
      </c>
      <c r="F755">
        <v>3.223419189453125</v>
      </c>
      <c r="G755">
        <v>-12.9547119140625</v>
      </c>
    </row>
    <row r="756" ht="14.25" customHeight="1">
      <c r="A756" t="str">
        <f>755*(1/37)</f>
        <v>20.40540541</v>
      </c>
      <c r="B756">
        <v>0.213134765625</v>
      </c>
      <c r="C756">
        <v>0.37255859375</v>
      </c>
      <c r="D756">
        <v>1.143798828125</v>
      </c>
      <c r="E756">
        <v>5.580902099609375</v>
      </c>
      <c r="F756">
        <v>-33.26797485351562</v>
      </c>
      <c r="G756">
        <v>17.69638061523438</v>
      </c>
    </row>
    <row r="757" ht="14.25" customHeight="1">
      <c r="A757" t="str">
        <f>756*(1/37)</f>
        <v>20.43243243</v>
      </c>
      <c r="B757">
        <v>-0.295654296875</v>
      </c>
      <c r="C757">
        <v>-0.24755859375</v>
      </c>
      <c r="D757">
        <v>0.973876953125</v>
      </c>
      <c r="E757">
        <v>-6.732940673828125</v>
      </c>
      <c r="F757">
        <v>-5.3253173828125</v>
      </c>
      <c r="G757">
        <v>-5.672454833984375</v>
      </c>
    </row>
    <row r="758" ht="14.25" customHeight="1">
      <c r="A758" t="str">
        <f>757*(1/37)</f>
        <v>20.45945946</v>
      </c>
      <c r="B758">
        <v>0.058349609375</v>
      </c>
      <c r="C758">
        <v>0.03857421875</v>
      </c>
      <c r="D758">
        <v>0.81787109375</v>
      </c>
      <c r="E758">
        <v>8.93402099609375</v>
      </c>
      <c r="F758">
        <v>-12.52365112304688</v>
      </c>
      <c r="G758">
        <v>7.7362060546875</v>
      </c>
    </row>
    <row r="759" ht="14.25" customHeight="1">
      <c r="A759" t="str">
        <f>758*(1/37)</f>
        <v>20.48648649</v>
      </c>
      <c r="B759">
        <v>0.246826171875</v>
      </c>
      <c r="C759">
        <v>0.00390625</v>
      </c>
      <c r="D759">
        <v>0.85009765625</v>
      </c>
      <c r="E759">
        <v>-0.858306884765625</v>
      </c>
      <c r="F759">
        <v>-5.22613525390625</v>
      </c>
      <c r="G759">
        <v>-3.757476806640625</v>
      </c>
    </row>
    <row r="760" ht="14.25" customHeight="1">
      <c r="A760" t="str">
        <f>759*(1/37)</f>
        <v>20.51351351</v>
      </c>
      <c r="B760">
        <v>0.18359375</v>
      </c>
      <c r="C760">
        <v>-0.397216796875</v>
      </c>
      <c r="D760">
        <v>1.02880859375</v>
      </c>
      <c r="E760">
        <v>2.666473388671875</v>
      </c>
      <c r="F760">
        <v>-3.833770751953125</v>
      </c>
      <c r="G760">
        <v>11.56997680664062</v>
      </c>
    </row>
    <row r="761" ht="14.25" customHeight="1">
      <c r="A761" t="str">
        <f>760*(1/37)</f>
        <v>20.54054054</v>
      </c>
      <c r="B761">
        <v>0.339111328125</v>
      </c>
      <c r="C761">
        <v>-0.267822265625</v>
      </c>
      <c r="D761">
        <v>0.893798828125</v>
      </c>
      <c r="E761">
        <v>1.102447509765625</v>
      </c>
      <c r="F761">
        <v>2.4566650390625</v>
      </c>
      <c r="G761">
        <v>4.154205322265625</v>
      </c>
    </row>
    <row r="762" ht="14.25" customHeight="1">
      <c r="A762" t="str">
        <f>761*(1/37)</f>
        <v>20.56756757</v>
      </c>
      <c r="B762">
        <v>-0.257568359375</v>
      </c>
      <c r="C762">
        <v>0.21826171875</v>
      </c>
      <c r="D762">
        <v>1.074462890625</v>
      </c>
      <c r="E762">
        <v>-4.383087158203125</v>
      </c>
      <c r="F762">
        <v>-4.0740966796875</v>
      </c>
      <c r="G762">
        <v>4.039764404296875</v>
      </c>
    </row>
    <row r="763" ht="14.25" customHeight="1">
      <c r="A763" t="str">
        <f>762*(1/37)</f>
        <v>20.59459459</v>
      </c>
      <c r="B763">
        <v>-0.07666015625</v>
      </c>
      <c r="C763">
        <v>-0.02978515625</v>
      </c>
      <c r="D763">
        <v>0.713623046875</v>
      </c>
      <c r="E763">
        <v>-2.4261474609375</v>
      </c>
      <c r="F763">
        <v>2.838134765625</v>
      </c>
      <c r="G763">
        <v>-2.89154052734375</v>
      </c>
    </row>
    <row r="764" ht="14.25" customHeight="1">
      <c r="A764" t="str">
        <f>763*(1/37)</f>
        <v>20.62162162</v>
      </c>
      <c r="B764">
        <v>-0.118408203125</v>
      </c>
      <c r="C764">
        <v>-0.0263671875</v>
      </c>
      <c r="D764">
        <v>0.8818359375</v>
      </c>
      <c r="E764">
        <v>3.452301025390625</v>
      </c>
      <c r="F764">
        <v>-5.22613525390625</v>
      </c>
      <c r="G764">
        <v>-3.757476806640625</v>
      </c>
    </row>
    <row r="765" ht="14.25" customHeight="1">
      <c r="A765" t="str">
        <f>764*(1/37)</f>
        <v>20.64864865</v>
      </c>
      <c r="B765">
        <v>0.15185546875</v>
      </c>
      <c r="C765">
        <v>-0.135986328125</v>
      </c>
      <c r="D765">
        <v>1.02734375</v>
      </c>
      <c r="E765">
        <v>1.491546630859375</v>
      </c>
      <c r="F765">
        <v>1.689910888671875</v>
      </c>
      <c r="G765">
        <v>8.121490478515625</v>
      </c>
    </row>
    <row r="766" ht="14.25" customHeight="1">
      <c r="A766" t="str">
        <f>765*(1/37)</f>
        <v>20.67567568</v>
      </c>
      <c r="B766">
        <v>-0.05419921875</v>
      </c>
      <c r="C766">
        <v>-0.017578125</v>
      </c>
      <c r="D766">
        <v>0.933349609375</v>
      </c>
      <c r="E766">
        <v>0.316619873046875</v>
      </c>
      <c r="F766">
        <v>2.841949462890625</v>
      </c>
      <c r="G766">
        <v>2.758026123046875</v>
      </c>
    </row>
    <row r="767" ht="14.25" customHeight="1">
      <c r="A767" t="str">
        <f>766*(1/37)</f>
        <v>20.7027027</v>
      </c>
      <c r="B767">
        <v>0.339599609375</v>
      </c>
      <c r="C767">
        <v>0.43212890625</v>
      </c>
      <c r="D767">
        <v>1.388427734375</v>
      </c>
      <c r="E767">
        <v>-3.99017333984375</v>
      </c>
      <c r="F767">
        <v>-16.75033569335938</v>
      </c>
      <c r="G767">
        <v>15.39993286132812</v>
      </c>
    </row>
    <row r="768" ht="14.25" customHeight="1">
      <c r="A768" t="str">
        <f>767*(1/37)</f>
        <v>20.72972973</v>
      </c>
      <c r="B768">
        <v>0.0693359375</v>
      </c>
      <c r="C768">
        <v>-0.334716796875</v>
      </c>
      <c r="D768">
        <v>1.1328125</v>
      </c>
      <c r="E768">
        <v>-0.858306884765625</v>
      </c>
      <c r="F768">
        <v>-4.17327880859375</v>
      </c>
      <c r="G768">
        <v>2.758026123046875</v>
      </c>
    </row>
    <row r="769" ht="14.25" customHeight="1">
      <c r="A769" t="str">
        <f>768*(1/37)</f>
        <v>20.75675676</v>
      </c>
      <c r="B769">
        <v>0.165283203125</v>
      </c>
      <c r="C769">
        <v>-0.045166015625</v>
      </c>
      <c r="D769">
        <v>0.884521484375</v>
      </c>
      <c r="E769">
        <v>0.316619873046875</v>
      </c>
      <c r="F769">
        <v>-0.61798095703125</v>
      </c>
      <c r="G769">
        <v>-3.757476806640625</v>
      </c>
    </row>
    <row r="770" ht="14.25" customHeight="1">
      <c r="A770" t="str">
        <f>769*(1/37)</f>
        <v>20.78378378</v>
      </c>
      <c r="B770">
        <v>-0.22802734375</v>
      </c>
      <c r="C770">
        <v>0.002685546875</v>
      </c>
      <c r="D770">
        <v>0.953125</v>
      </c>
      <c r="E770">
        <v>-0.858306884765625</v>
      </c>
      <c r="F770">
        <v>-6.378173828125</v>
      </c>
      <c r="G770">
        <v>6.969451904296875</v>
      </c>
    </row>
    <row r="771" ht="14.25" customHeight="1">
      <c r="A771" t="str">
        <f>770*(1/37)</f>
        <v>20.81081081</v>
      </c>
      <c r="B771">
        <v>-0.24951171875</v>
      </c>
      <c r="C771">
        <v>-0.06689453125</v>
      </c>
      <c r="D771">
        <v>1.185302734375</v>
      </c>
      <c r="E771">
        <v>1.491546630859375</v>
      </c>
      <c r="F771">
        <v>6.988525390625</v>
      </c>
      <c r="G771">
        <v>6.969451904296875</v>
      </c>
    </row>
    <row r="772" ht="14.25" customHeight="1">
      <c r="A772" t="str">
        <f>771*(1/37)</f>
        <v>20.83783784</v>
      </c>
      <c r="B772">
        <v>0.168212890625</v>
      </c>
      <c r="C772">
        <v>-0.18115234375</v>
      </c>
      <c r="D772">
        <v>1.281982421875</v>
      </c>
      <c r="E772">
        <v>2.277374267578125</v>
      </c>
      <c r="F772">
        <v>0.919342041015625</v>
      </c>
      <c r="G772">
        <v>5.649566650390625</v>
      </c>
    </row>
    <row r="773" ht="14.25" customHeight="1">
      <c r="A773" t="str">
        <f>772*(1/37)</f>
        <v>20.86486486</v>
      </c>
      <c r="B773">
        <v>0.1318359375</v>
      </c>
      <c r="C773">
        <v>0.07373046875</v>
      </c>
      <c r="D773">
        <v>1.097900390625</v>
      </c>
      <c r="E773">
        <v>-5.950927734375</v>
      </c>
      <c r="F773">
        <v>-2.155303955078125</v>
      </c>
      <c r="G773">
        <v>-3.3721923828125</v>
      </c>
    </row>
    <row r="774" ht="14.25" customHeight="1">
      <c r="A774" t="str">
        <f>773*(1/37)</f>
        <v>20.89189189</v>
      </c>
      <c r="B774">
        <v>0.02880859375</v>
      </c>
      <c r="C774">
        <v>-0.28173828125</v>
      </c>
      <c r="D774">
        <v>1.0654296875</v>
      </c>
      <c r="E774">
        <v>0.316619873046875</v>
      </c>
      <c r="F774">
        <v>-2.155303955078125</v>
      </c>
      <c r="G774">
        <v>7.293701171875</v>
      </c>
    </row>
    <row r="775" ht="14.25" customHeight="1">
      <c r="A775" t="str">
        <f>774*(1/37)</f>
        <v>20.91891892</v>
      </c>
      <c r="B775">
        <v>0.0654296875</v>
      </c>
      <c r="C775">
        <v>-0.146240234375</v>
      </c>
      <c r="D775">
        <v>0.890380859375</v>
      </c>
      <c r="E775">
        <v>3.452301025390625</v>
      </c>
      <c r="F775">
        <v>-1.77001953125</v>
      </c>
      <c r="G775">
        <v>-0.518798828125</v>
      </c>
    </row>
    <row r="776" ht="14.25" customHeight="1">
      <c r="A776" t="str">
        <f>775*(1/37)</f>
        <v>20.94594595</v>
      </c>
      <c r="B776">
        <v>0.029541015625</v>
      </c>
      <c r="C776">
        <v>-0.103271484375</v>
      </c>
      <c r="D776">
        <v>1.20068359375</v>
      </c>
      <c r="E776">
        <v>1.491546630859375</v>
      </c>
      <c r="F776">
        <v>-1.77001953125</v>
      </c>
      <c r="G776">
        <v>1.224517822265625</v>
      </c>
    </row>
    <row r="777" ht="14.25" customHeight="1">
      <c r="A777" t="str">
        <f>776*(1/37)</f>
        <v>20.97297297</v>
      </c>
      <c r="B777">
        <v>0.092041015625</v>
      </c>
      <c r="C777">
        <v>0.041748046875</v>
      </c>
      <c r="D777">
        <v>0.769775390625</v>
      </c>
      <c r="E777">
        <v>-2.605438232421875</v>
      </c>
      <c r="F777">
        <v>-2.155303955078125</v>
      </c>
      <c r="G777">
        <v>0.457763671875</v>
      </c>
    </row>
    <row r="778" ht="14.25" customHeight="1">
      <c r="A778" t="str">
        <f>777*(1/37)</f>
        <v>21</v>
      </c>
      <c r="B778">
        <v>0.107421875</v>
      </c>
      <c r="C778">
        <v>-0.0390625</v>
      </c>
      <c r="D778">
        <v>0.882568359375</v>
      </c>
      <c r="E778">
        <v>-0.858306884765625</v>
      </c>
      <c r="F778">
        <v>-2.536773681640625</v>
      </c>
      <c r="G778">
        <v>-1.45721435546875</v>
      </c>
    </row>
    <row r="779" ht="14.25" customHeight="1">
      <c r="A779" t="str">
        <f>778*(1/37)</f>
        <v>21.02702703</v>
      </c>
      <c r="B779">
        <v>-0.022216796875</v>
      </c>
      <c r="C779">
        <v>-0.07275390625</v>
      </c>
      <c r="D779">
        <v>0.83984375</v>
      </c>
      <c r="E779">
        <v>-0.64849853515625</v>
      </c>
      <c r="F779">
        <v>-4.459381103515625</v>
      </c>
      <c r="G779">
        <v>-2.6092529296875</v>
      </c>
    </row>
    <row r="780" ht="14.25" customHeight="1">
      <c r="A780" t="str">
        <f>779*(1/37)</f>
        <v>21.05405405</v>
      </c>
      <c r="B780">
        <v>0.182373046875</v>
      </c>
      <c r="C780">
        <v>-0.185546875</v>
      </c>
      <c r="D780">
        <v>1.01416015625</v>
      </c>
      <c r="E780">
        <v>1.491546630859375</v>
      </c>
      <c r="F780">
        <v>0.438690185546875</v>
      </c>
      <c r="G780">
        <v>3.139495849609375</v>
      </c>
    </row>
    <row r="781" ht="14.25" customHeight="1">
      <c r="A781" t="str">
        <f>780*(1/37)</f>
        <v>21.08108108</v>
      </c>
      <c r="B781">
        <v>0.16455078125</v>
      </c>
      <c r="C781">
        <v>0.125244140625</v>
      </c>
      <c r="D781">
        <v>1.26025390625</v>
      </c>
      <c r="E781">
        <v>-5.16510009765625</v>
      </c>
      <c r="F781">
        <v>0.5035400390625</v>
      </c>
      <c r="G781">
        <v>4.673004150390625</v>
      </c>
    </row>
    <row r="782" ht="14.25" customHeight="1">
      <c r="A782" t="str">
        <f>781*(1/37)</f>
        <v>21.10810811</v>
      </c>
      <c r="B782">
        <v>0.113037109375</v>
      </c>
      <c r="C782">
        <v>-0.321533203125</v>
      </c>
      <c r="D782">
        <v>1.02392578125</v>
      </c>
      <c r="E782">
        <v>2.277374267578125</v>
      </c>
      <c r="F782">
        <v>-3.688812255859375</v>
      </c>
      <c r="G782">
        <v>-0.408172607421875</v>
      </c>
    </row>
    <row r="783" ht="14.25" customHeight="1">
      <c r="A783" t="str">
        <f>782*(1/37)</f>
        <v>21.13513514</v>
      </c>
      <c r="B783">
        <v>0.166748046875</v>
      </c>
      <c r="C783">
        <v>0.201904296875</v>
      </c>
      <c r="D783">
        <v>1.139404296875</v>
      </c>
      <c r="E783">
        <v>1.88446044921875</v>
      </c>
      <c r="F783">
        <v>-3.307342529296875</v>
      </c>
      <c r="G783">
        <v>3.90625</v>
      </c>
    </row>
    <row r="784" ht="14.25" customHeight="1">
      <c r="A784" t="str">
        <f>783*(1/37)</f>
        <v>21.16216216</v>
      </c>
      <c r="B784">
        <v>-0.095703125</v>
      </c>
      <c r="C784">
        <v>0.1318359375</v>
      </c>
      <c r="D784">
        <v>1.1669921875</v>
      </c>
      <c r="E784">
        <v>-6.343841552734375</v>
      </c>
      <c r="F784">
        <v>1.30462646484375</v>
      </c>
      <c r="G784">
        <v>2.758026123046875</v>
      </c>
    </row>
    <row r="785" ht="14.25" customHeight="1">
      <c r="A785" t="str">
        <f>784*(1/37)</f>
        <v>21.18918919</v>
      </c>
      <c r="B785">
        <v>-0.15869140625</v>
      </c>
      <c r="C785">
        <v>-0.261962890625</v>
      </c>
      <c r="D785">
        <v>0.871826171875</v>
      </c>
      <c r="E785">
        <v>5.802154541015625</v>
      </c>
      <c r="F785">
        <v>-4.0740966796875</v>
      </c>
      <c r="G785">
        <v>2.410888671875</v>
      </c>
    </row>
    <row r="786" ht="14.25" customHeight="1">
      <c r="A786" t="str">
        <f>785*(1/37)</f>
        <v>21.21621622</v>
      </c>
      <c r="B786">
        <v>0.055908203125</v>
      </c>
      <c r="C786">
        <v>0.135986328125</v>
      </c>
      <c r="D786">
        <v>0.873046875</v>
      </c>
      <c r="E786">
        <v>0.316619873046875</v>
      </c>
      <c r="F786">
        <v>0.537872314453125</v>
      </c>
      <c r="G786">
        <v>-0.308990478515625</v>
      </c>
    </row>
    <row r="787" ht="14.25" customHeight="1">
      <c r="A787" t="str">
        <f>786*(1/37)</f>
        <v>21.24324324</v>
      </c>
      <c r="B787">
        <v>-0.06494140625</v>
      </c>
      <c r="C787">
        <v>-0.361572265625</v>
      </c>
      <c r="D787">
        <v>0.809814453125</v>
      </c>
      <c r="E787">
        <v>-0.858306884765625</v>
      </c>
      <c r="F787">
        <v>-5.22613525390625</v>
      </c>
      <c r="G787">
        <v>0.0762939453125</v>
      </c>
    </row>
    <row r="788" ht="14.25" customHeight="1">
      <c r="A788" t="str">
        <f>787*(1/37)</f>
        <v>21.27027027</v>
      </c>
      <c r="B788">
        <v>0.0986328125</v>
      </c>
      <c r="C788">
        <v>-0.465576171875</v>
      </c>
      <c r="D788">
        <v>0.834228515625</v>
      </c>
      <c r="E788">
        <v>1.50299072265625</v>
      </c>
      <c r="F788">
        <v>2.071380615234375</v>
      </c>
      <c r="G788">
        <v>4.2877197265625</v>
      </c>
    </row>
    <row r="789" ht="14.25" customHeight="1">
      <c r="A789" t="str">
        <f>788*(1/37)</f>
        <v>21.2972973</v>
      </c>
      <c r="B789">
        <v>-0.002685546875</v>
      </c>
      <c r="C789">
        <v>0.15087890625</v>
      </c>
      <c r="D789">
        <v>1.173583984375</v>
      </c>
      <c r="E789">
        <v>-3.208160400390625</v>
      </c>
      <c r="F789">
        <v>0.5340576171875</v>
      </c>
      <c r="G789">
        <v>-2.223968505859375</v>
      </c>
    </row>
    <row r="790" ht="14.25" customHeight="1">
      <c r="A790" t="str">
        <f>789*(1/37)</f>
        <v>21.32432432</v>
      </c>
      <c r="B790">
        <v>0.128173828125</v>
      </c>
      <c r="C790">
        <v>0.087646484375</v>
      </c>
      <c r="D790">
        <v>1.0556640625</v>
      </c>
      <c r="E790">
        <v>-0.46539306640625</v>
      </c>
      <c r="F790">
        <v>-0.61798095703125</v>
      </c>
      <c r="G790">
        <v>3.139495849609375</v>
      </c>
    </row>
    <row r="791" ht="14.25" customHeight="1">
      <c r="A791" t="str">
        <f>790*(1/37)</f>
        <v>21.35135135</v>
      </c>
      <c r="B791">
        <v>0.24560546875</v>
      </c>
      <c r="C791">
        <v>-0.302978515625</v>
      </c>
      <c r="D791">
        <v>0.830078125</v>
      </c>
      <c r="E791">
        <v>0.90789794921875</v>
      </c>
      <c r="F791">
        <v>-4.0740966796875</v>
      </c>
      <c r="G791">
        <v>-5.290985107421875</v>
      </c>
    </row>
    <row r="792" ht="14.25" customHeight="1">
      <c r="A792" t="str">
        <f>791*(1/37)</f>
        <v>21.37837838</v>
      </c>
      <c r="B792">
        <v>0.247314453125</v>
      </c>
      <c r="C792">
        <v>0.223388671875</v>
      </c>
      <c r="D792">
        <v>1.023681640625</v>
      </c>
      <c r="E792">
        <v>-4.18853759765625</v>
      </c>
      <c r="F792">
        <v>1.30462646484375</v>
      </c>
      <c r="G792">
        <v>-0.308990478515625</v>
      </c>
    </row>
    <row r="793" ht="14.25" customHeight="1">
      <c r="A793" t="str">
        <f>792*(1/37)</f>
        <v>21.40540541</v>
      </c>
      <c r="B793">
        <v>-0.130615234375</v>
      </c>
      <c r="C793">
        <v>-0.267578125</v>
      </c>
      <c r="D793">
        <v>0.947021484375</v>
      </c>
      <c r="E793">
        <v>-0.46539306640625</v>
      </c>
      <c r="F793">
        <v>-2.92205810546875</v>
      </c>
      <c r="G793">
        <v>0.0762939453125</v>
      </c>
    </row>
    <row r="794" ht="14.25" customHeight="1">
      <c r="A794" t="str">
        <f>793*(1/37)</f>
        <v>21.43243243</v>
      </c>
      <c r="B794">
        <v>-0.073974609375</v>
      </c>
      <c r="C794">
        <v>-0.3037109375</v>
      </c>
      <c r="D794">
        <v>1.045654296875</v>
      </c>
      <c r="E794">
        <v>3.841400146484375</v>
      </c>
      <c r="F794">
        <v>0.919342041015625</v>
      </c>
      <c r="G794">
        <v>1.605987548828125</v>
      </c>
    </row>
    <row r="795" ht="14.25" customHeight="1">
      <c r="A795" t="str">
        <f>794*(1/37)</f>
        <v>21.45945946</v>
      </c>
      <c r="B795">
        <v>0.22265625</v>
      </c>
      <c r="C795">
        <v>-0.100341796875</v>
      </c>
      <c r="D795">
        <v>1.028076171875</v>
      </c>
      <c r="E795">
        <v>-1.64031982421875</v>
      </c>
      <c r="F795">
        <v>-2.811431884765625</v>
      </c>
      <c r="G795">
        <v>-5.290985107421875</v>
      </c>
    </row>
    <row r="796" ht="14.25" customHeight="1">
      <c r="A796" t="str">
        <f>795*(1/37)</f>
        <v>21.48648649</v>
      </c>
      <c r="B796">
        <v>-0.036865234375</v>
      </c>
      <c r="C796">
        <v>0.02197265625</v>
      </c>
      <c r="D796">
        <v>1.065673828125</v>
      </c>
      <c r="E796">
        <v>-0.858306884765625</v>
      </c>
      <c r="F796">
        <v>-4.0740966796875</v>
      </c>
      <c r="G796">
        <v>0.8392333984375</v>
      </c>
    </row>
    <row r="797" ht="14.25" customHeight="1">
      <c r="A797" t="str">
        <f>796*(1/37)</f>
        <v>21.51351351</v>
      </c>
      <c r="B797">
        <v>0.244140625</v>
      </c>
      <c r="C797">
        <v>-0.22314453125</v>
      </c>
      <c r="D797">
        <v>1.000732421875</v>
      </c>
      <c r="E797">
        <v>-1.251220703125</v>
      </c>
      <c r="F797">
        <v>-2.536773681640625</v>
      </c>
      <c r="G797">
        <v>0.0762939453125</v>
      </c>
    </row>
    <row r="798" ht="14.25" customHeight="1">
      <c r="A798" t="str">
        <f>797*(1/37)</f>
        <v>21.54054054</v>
      </c>
      <c r="B798">
        <v>0.168701171875</v>
      </c>
      <c r="C798">
        <v>0.081298828125</v>
      </c>
      <c r="D798">
        <v>1.099609375</v>
      </c>
      <c r="E798">
        <v>-2.4261474609375</v>
      </c>
      <c r="F798">
        <v>-1.384735107421875</v>
      </c>
      <c r="G798">
        <v>-6.8206787109375</v>
      </c>
    </row>
    <row r="799" ht="14.25" customHeight="1">
      <c r="A799" t="str">
        <f>798*(1/37)</f>
        <v>21.56756757</v>
      </c>
      <c r="B799">
        <v>-0.023193359375</v>
      </c>
      <c r="C799">
        <v>-0.16796875</v>
      </c>
      <c r="D799">
        <v>0.9375</v>
      </c>
      <c r="E799">
        <v>5.40924072265625</v>
      </c>
      <c r="F799">
        <v>-2.536773681640625</v>
      </c>
      <c r="G799">
        <v>7.602691650390625</v>
      </c>
    </row>
    <row r="800" ht="14.25" customHeight="1">
      <c r="A800" t="str">
        <f>799*(1/37)</f>
        <v>21.59459459</v>
      </c>
      <c r="B800">
        <v>0.237548828125</v>
      </c>
      <c r="C800">
        <v>-0.086669921875</v>
      </c>
      <c r="D800">
        <v>0.618896484375</v>
      </c>
      <c r="E800">
        <v>2.277374267578125</v>
      </c>
      <c r="F800">
        <v>-4.459381103515625</v>
      </c>
      <c r="G800">
        <v>-2.6092529296875</v>
      </c>
    </row>
    <row r="801" ht="14.25" customHeight="1">
      <c r="A801" t="str">
        <f>800*(1/37)</f>
        <v>21.62162162</v>
      </c>
      <c r="B801">
        <v>-0.08544921875</v>
      </c>
      <c r="C801">
        <v>-0.052490234375</v>
      </c>
      <c r="D801">
        <v>1.3662109375</v>
      </c>
      <c r="E801">
        <v>-4.7760009765625</v>
      </c>
      <c r="F801">
        <v>-3.307342529296875</v>
      </c>
      <c r="G801">
        <v>-1.842498779296875</v>
      </c>
    </row>
    <row r="802" ht="14.25" customHeight="1">
      <c r="A802" t="str">
        <f>801*(1/37)</f>
        <v>21.64864865</v>
      </c>
      <c r="B802">
        <v>0.442138671875</v>
      </c>
      <c r="C802">
        <v>0.352294921875</v>
      </c>
      <c r="D802">
        <v>1.37158203125</v>
      </c>
      <c r="E802">
        <v>-5.74493408203125</v>
      </c>
      <c r="F802">
        <v>3.60870361328125</v>
      </c>
      <c r="G802">
        <v>8.121490478515625</v>
      </c>
    </row>
    <row r="803" ht="14.25" customHeight="1">
      <c r="A803" t="str">
        <f>802*(1/37)</f>
        <v>21.67567568</v>
      </c>
      <c r="B803">
        <v>-0.00390625</v>
      </c>
      <c r="C803">
        <v>-0.728271484375</v>
      </c>
      <c r="D803">
        <v>1.127685546875</v>
      </c>
      <c r="E803">
        <v>2.094268798828125</v>
      </c>
      <c r="F803">
        <v>-5.22613525390625</v>
      </c>
      <c r="G803">
        <v>1.224517822265625</v>
      </c>
    </row>
    <row r="804" ht="14.25" customHeight="1">
      <c r="A804" t="str">
        <f>803*(1/37)</f>
        <v>21.7027027</v>
      </c>
      <c r="B804">
        <v>-0.04736328125</v>
      </c>
      <c r="C804">
        <v>-0.08837890625</v>
      </c>
      <c r="D804">
        <v>1.199951171875</v>
      </c>
      <c r="E804">
        <v>-2.819061279296875</v>
      </c>
      <c r="F804">
        <v>-3.30352783203125</v>
      </c>
      <c r="G804">
        <v>0.0762939453125</v>
      </c>
    </row>
    <row r="805" ht="14.25" customHeight="1">
      <c r="A805" t="str">
        <f>804*(1/37)</f>
        <v>21.72972973</v>
      </c>
      <c r="B805">
        <v>0.171142578125</v>
      </c>
      <c r="C805">
        <v>-0.235595703125</v>
      </c>
      <c r="D805">
        <v>0.84716796875</v>
      </c>
      <c r="E805">
        <v>-0.46539306640625</v>
      </c>
      <c r="F805">
        <v>-1.77001953125</v>
      </c>
      <c r="G805">
        <v>5.82122802734375</v>
      </c>
    </row>
    <row r="806" ht="14.25" customHeight="1">
      <c r="A806" t="str">
        <f>805*(1/37)</f>
        <v>21.75675676</v>
      </c>
      <c r="B806">
        <v>0.0810546875</v>
      </c>
      <c r="C806">
        <v>-0.046875</v>
      </c>
      <c r="D806">
        <v>0.98291015625</v>
      </c>
      <c r="E806">
        <v>-0.46539306640625</v>
      </c>
      <c r="F806">
        <v>0.919342041015625</v>
      </c>
      <c r="G806">
        <v>1.605987548828125</v>
      </c>
    </row>
    <row r="807" ht="14.25" customHeight="1">
      <c r="A807" t="str">
        <f>806*(1/37)</f>
        <v>21.78378378</v>
      </c>
      <c r="B807">
        <v>-0.195556640625</v>
      </c>
      <c r="C807">
        <v>-0.16748046875</v>
      </c>
      <c r="D807">
        <v>1.165283203125</v>
      </c>
      <c r="E807">
        <v>1.88446044921875</v>
      </c>
      <c r="F807">
        <v>-7.389068603515625</v>
      </c>
      <c r="G807">
        <v>-2.6092529296875</v>
      </c>
    </row>
    <row r="808" ht="14.25" customHeight="1">
      <c r="A808" t="str">
        <f>807*(1/37)</f>
        <v>21.81081081</v>
      </c>
      <c r="B808">
        <v>-0.025146484375</v>
      </c>
      <c r="C808">
        <v>-0.4716796875</v>
      </c>
      <c r="D808">
        <v>0.73583984375</v>
      </c>
      <c r="E808">
        <v>3.05938720703125</v>
      </c>
      <c r="F808">
        <v>-0.99945068359375</v>
      </c>
      <c r="G808">
        <v>-0.457763671875</v>
      </c>
    </row>
    <row r="809" ht="14.25" customHeight="1">
      <c r="A809" t="str">
        <f>808*(1/37)</f>
        <v>21.83783784</v>
      </c>
      <c r="B809">
        <v>-0.1064453125</v>
      </c>
      <c r="C809">
        <v>0.190673828125</v>
      </c>
      <c r="D809">
        <v>0.974853515625</v>
      </c>
      <c r="E809">
        <v>0.316619873046875</v>
      </c>
      <c r="F809">
        <v>-4.840850830078125</v>
      </c>
      <c r="G809">
        <v>-6.8206787109375</v>
      </c>
    </row>
    <row r="810" ht="14.25" customHeight="1">
      <c r="A810" t="str">
        <f>809*(1/37)</f>
        <v>21.86486486</v>
      </c>
      <c r="B810">
        <v>0.021484375</v>
      </c>
      <c r="C810">
        <v>-0.226318359375</v>
      </c>
      <c r="D810">
        <v>1.016357421875</v>
      </c>
      <c r="E810">
        <v>-2.819061279296875</v>
      </c>
      <c r="F810">
        <v>0.919342041015625</v>
      </c>
      <c r="G810">
        <v>1.60980224609375</v>
      </c>
    </row>
    <row r="811" ht="14.25" customHeight="1">
      <c r="A811" t="str">
        <f>810*(1/37)</f>
        <v>21.89189189</v>
      </c>
      <c r="B811">
        <v>-0.01513671875</v>
      </c>
      <c r="C811">
        <v>-0.041748046875</v>
      </c>
      <c r="D811">
        <v>1.05224609375</v>
      </c>
      <c r="E811">
        <v>2.666473388671875</v>
      </c>
      <c r="F811">
        <v>1.689910888671875</v>
      </c>
      <c r="G811">
        <v>-1.953125</v>
      </c>
    </row>
    <row r="812" ht="14.25" customHeight="1">
      <c r="A812" t="str">
        <f>811*(1/37)</f>
        <v>21.91891892</v>
      </c>
      <c r="B812">
        <v>-0.00341796875</v>
      </c>
      <c r="C812">
        <v>-0.254150390625</v>
      </c>
      <c r="D812">
        <v>0.8857421875</v>
      </c>
      <c r="E812">
        <v>-0.46539306640625</v>
      </c>
      <c r="F812">
        <v>0.919342041015625</v>
      </c>
      <c r="G812">
        <v>0.8392333984375</v>
      </c>
    </row>
    <row r="813" ht="14.25" customHeight="1">
      <c r="A813" t="str">
        <f>812*(1/37)</f>
        <v>21.94594595</v>
      </c>
      <c r="B813">
        <v>0.028076171875</v>
      </c>
      <c r="C813">
        <v>0.198974609375</v>
      </c>
      <c r="D813">
        <v>0.647705078125</v>
      </c>
      <c r="E813">
        <v>1.491546630859375</v>
      </c>
      <c r="F813">
        <v>0.919342041015625</v>
      </c>
      <c r="G813">
        <v>-0.690460205078125</v>
      </c>
    </row>
    <row r="814" ht="14.25" customHeight="1">
      <c r="A814" t="str">
        <f>813*(1/37)</f>
        <v>21.97297297</v>
      </c>
      <c r="B814">
        <v>0.25732421875</v>
      </c>
      <c r="C814">
        <v>-0.051513671875</v>
      </c>
      <c r="D814">
        <v>1.084228515625</v>
      </c>
      <c r="E814">
        <v>0.896453857421875</v>
      </c>
      <c r="F814">
        <v>-2.536773681640625</v>
      </c>
      <c r="G814">
        <v>-2.6092529296875</v>
      </c>
    </row>
    <row r="815" ht="14.25" customHeight="1">
      <c r="A815" t="str">
        <f>814*(1/37)</f>
        <v>22</v>
      </c>
      <c r="B815">
        <v>0.0751953125</v>
      </c>
      <c r="C815">
        <v>0.15771484375</v>
      </c>
      <c r="D815">
        <v>1.0947265625</v>
      </c>
      <c r="E815">
        <v>-0.858306884765625</v>
      </c>
      <c r="F815">
        <v>0.32806396484375</v>
      </c>
      <c r="G815">
        <v>3.139495849609375</v>
      </c>
    </row>
    <row r="816" ht="14.25" customHeight="1">
      <c r="A816" t="str">
        <f>815*(1/37)</f>
        <v>22.02702703</v>
      </c>
      <c r="B816">
        <v>-0.087890625</v>
      </c>
      <c r="C816">
        <v>-0.476318359375</v>
      </c>
      <c r="D816">
        <v>0.693359375</v>
      </c>
      <c r="E816">
        <v>-0.0762939453125</v>
      </c>
      <c r="F816">
        <v>1.30462646484375</v>
      </c>
      <c r="G816">
        <v>0.457763671875</v>
      </c>
    </row>
    <row r="817" ht="14.25" customHeight="1">
      <c r="A817" t="str">
        <f>816*(1/37)</f>
        <v>22.05405405</v>
      </c>
      <c r="B817">
        <v>-0.112548828125</v>
      </c>
      <c r="C817">
        <v>0.29638671875</v>
      </c>
      <c r="D817">
        <v>1.035400390625</v>
      </c>
      <c r="E817">
        <v>0.316619873046875</v>
      </c>
      <c r="F817">
        <v>-1.003265380859375</v>
      </c>
      <c r="G817">
        <v>2.758026123046875</v>
      </c>
    </row>
    <row r="818" ht="14.25" customHeight="1">
      <c r="A818" t="str">
        <f>817*(1/37)</f>
        <v>22.08108108</v>
      </c>
      <c r="B818">
        <v>0.13916015625</v>
      </c>
      <c r="C818">
        <v>-0.1279296875</v>
      </c>
      <c r="D818">
        <v>1.036376953125</v>
      </c>
      <c r="E818">
        <v>-0.46539306640625</v>
      </c>
      <c r="F818">
        <v>0.152587890625</v>
      </c>
      <c r="G818">
        <v>-1.07574462890625</v>
      </c>
    </row>
    <row r="819" ht="14.25" customHeight="1">
      <c r="A819" t="str">
        <f>818*(1/37)</f>
        <v>22.10810811</v>
      </c>
      <c r="B819">
        <v>0.14453125</v>
      </c>
      <c r="C819">
        <v>-0.141357421875</v>
      </c>
      <c r="D819">
        <v>0.947509765625</v>
      </c>
      <c r="E819">
        <v>-0.0762939453125</v>
      </c>
      <c r="F819">
        <v>-0.61798095703125</v>
      </c>
      <c r="G819">
        <v>2.37274169921875</v>
      </c>
    </row>
    <row r="820" ht="14.25" customHeight="1">
      <c r="A820" t="str">
        <f>819*(1/37)</f>
        <v>22.13513514</v>
      </c>
      <c r="B820">
        <v>-0.180908203125</v>
      </c>
      <c r="C820">
        <v>-0.059326171875</v>
      </c>
      <c r="D820">
        <v>1.27197265625</v>
      </c>
      <c r="E820">
        <v>0.316619873046875</v>
      </c>
      <c r="F820">
        <v>-5.22613525390625</v>
      </c>
      <c r="G820">
        <v>-4.520416259765625</v>
      </c>
    </row>
    <row r="821" ht="14.25" customHeight="1">
      <c r="A821" t="str">
        <f>820*(1/37)</f>
        <v>22.16216216</v>
      </c>
      <c r="B821">
        <v>0.08935546875</v>
      </c>
      <c r="C821">
        <v>-0.1650390625</v>
      </c>
      <c r="D821">
        <v>0.78271484375</v>
      </c>
      <c r="E821">
        <v>-0.858306884765625</v>
      </c>
      <c r="F821">
        <v>-5.22613525390625</v>
      </c>
      <c r="G821">
        <v>4.291534423828125</v>
      </c>
    </row>
    <row r="822" ht="14.25" customHeight="1">
      <c r="A822" t="str">
        <f>821*(1/37)</f>
        <v>22.18918919</v>
      </c>
      <c r="B822">
        <v>0.20361328125</v>
      </c>
      <c r="C822">
        <v>-0.1923828125</v>
      </c>
      <c r="D822">
        <v>0.809326171875</v>
      </c>
      <c r="E822">
        <v>-1.430511474609375</v>
      </c>
      <c r="F822">
        <v>-3.688812255859375</v>
      </c>
      <c r="G822">
        <v>2.37274169921875</v>
      </c>
    </row>
    <row r="823" ht="14.25" customHeight="1">
      <c r="A823" t="str">
        <f>822*(1/37)</f>
        <v>22.21621622</v>
      </c>
      <c r="B823">
        <v>-0.110107421875</v>
      </c>
      <c r="C823">
        <v>-0.006103515625</v>
      </c>
      <c r="D823">
        <v>1.01708984375</v>
      </c>
      <c r="E823">
        <v>-3.99017333984375</v>
      </c>
      <c r="F823">
        <v>-2.92205810546875</v>
      </c>
      <c r="G823">
        <v>0.0762939453125</v>
      </c>
    </row>
    <row r="824" ht="14.25" customHeight="1">
      <c r="A824" t="str">
        <f>823*(1/37)</f>
        <v>22.24324324</v>
      </c>
      <c r="B824">
        <v>0.101318359375</v>
      </c>
      <c r="C824">
        <v>-0.143798828125</v>
      </c>
      <c r="D824">
        <v>1.0322265625</v>
      </c>
      <c r="E824">
        <v>-0.0762939453125</v>
      </c>
      <c r="F824">
        <v>3.223419189453125</v>
      </c>
      <c r="G824">
        <v>3.520965576171875</v>
      </c>
    </row>
    <row r="825" ht="14.25" customHeight="1">
      <c r="A825" t="str">
        <f>824*(1/37)</f>
        <v>22.27027027</v>
      </c>
      <c r="B825">
        <v>0.092529296875</v>
      </c>
      <c r="C825">
        <v>-0.16064453125</v>
      </c>
      <c r="D825">
        <v>0.908447265625</v>
      </c>
      <c r="E825">
        <v>-1.24359130859375</v>
      </c>
      <c r="F825">
        <v>0.152587890625</v>
      </c>
      <c r="G825">
        <v>-1.842498779296875</v>
      </c>
    </row>
    <row r="826" ht="14.25" customHeight="1">
      <c r="A826" t="str">
        <f>825*(1/37)</f>
        <v>22.2972973</v>
      </c>
      <c r="B826">
        <v>-0.076171875</v>
      </c>
      <c r="C826">
        <v>0.087646484375</v>
      </c>
      <c r="D826">
        <v>1.22216796875</v>
      </c>
      <c r="E826">
        <v>-0.0762939453125</v>
      </c>
      <c r="F826">
        <v>-1.1444091796875</v>
      </c>
      <c r="G826">
        <v>2.37274169921875</v>
      </c>
    </row>
    <row r="827" ht="14.25" customHeight="1">
      <c r="A827" t="str">
        <f>826*(1/37)</f>
        <v>22.32432432</v>
      </c>
      <c r="B827">
        <v>0.031494140625</v>
      </c>
      <c r="C827">
        <v>-0.345947265625</v>
      </c>
      <c r="D827">
        <v>0.858642578125</v>
      </c>
      <c r="E827">
        <v>2.666473388671875</v>
      </c>
      <c r="F827">
        <v>-2.536773681640625</v>
      </c>
      <c r="G827">
        <v>0.8392333984375</v>
      </c>
    </row>
    <row r="828" ht="14.25" customHeight="1">
      <c r="A828" t="str">
        <f>827*(1/37)</f>
        <v>22.35135135</v>
      </c>
      <c r="B828">
        <v>-0.00830078125</v>
      </c>
      <c r="C828">
        <v>-0.29931640625</v>
      </c>
      <c r="D828">
        <v>0.78759765625</v>
      </c>
      <c r="E828">
        <v>3.452301025390625</v>
      </c>
      <c r="F828">
        <v>-0.232696533203125</v>
      </c>
      <c r="G828">
        <v>1.605987548828125</v>
      </c>
    </row>
    <row r="829" ht="14.25" customHeight="1">
      <c r="A829" t="str">
        <f>828*(1/37)</f>
        <v>22.37837838</v>
      </c>
      <c r="B829">
        <v>-0.10302734375</v>
      </c>
      <c r="C829">
        <v>0.009033203125</v>
      </c>
      <c r="D829">
        <v>0.900634765625</v>
      </c>
      <c r="E829">
        <v>0.70953369140625</v>
      </c>
      <c r="F829">
        <v>-3.4027099609375</v>
      </c>
      <c r="G829">
        <v>1.99127197265625</v>
      </c>
    </row>
    <row r="830" ht="14.25" customHeight="1">
      <c r="A830" t="str">
        <f>829*(1/37)</f>
        <v>22.40540541</v>
      </c>
      <c r="B830">
        <v>0.007080078125</v>
      </c>
      <c r="C830">
        <v>-0.12158203125</v>
      </c>
      <c r="D830">
        <v>0.955322265625</v>
      </c>
      <c r="E830">
        <v>2.2735595703125</v>
      </c>
      <c r="F830">
        <v>-2.54058837890625</v>
      </c>
      <c r="G830">
        <v>0.247955322265625</v>
      </c>
    </row>
    <row r="831" ht="14.25" customHeight="1">
      <c r="A831" t="str">
        <f>830*(1/37)</f>
        <v>22.43243243</v>
      </c>
      <c r="B831">
        <v>-0.253662109375</v>
      </c>
      <c r="C831">
        <v>0.039306640625</v>
      </c>
      <c r="D831">
        <v>1.0419921875</v>
      </c>
      <c r="E831">
        <v>-1.64031982421875</v>
      </c>
      <c r="F831">
        <v>-4.0740966796875</v>
      </c>
      <c r="G831">
        <v>-3.757476806640625</v>
      </c>
    </row>
    <row r="832" ht="14.25" customHeight="1">
      <c r="A832" t="str">
        <f>831*(1/37)</f>
        <v>22.45945946</v>
      </c>
      <c r="B832">
        <v>0.08837890625</v>
      </c>
      <c r="C832">
        <v>0.06787109375</v>
      </c>
      <c r="D832">
        <v>1.084228515625</v>
      </c>
      <c r="E832">
        <v>-1.644134521484375</v>
      </c>
      <c r="F832">
        <v>-3.30352783203125</v>
      </c>
      <c r="G832">
        <v>4.154205322265625</v>
      </c>
    </row>
    <row r="833" ht="14.25" customHeight="1">
      <c r="A833" t="str">
        <f>832*(1/37)</f>
        <v>22.48648649</v>
      </c>
      <c r="B833">
        <v>0.042236328125</v>
      </c>
      <c r="C833">
        <v>0.234375</v>
      </c>
      <c r="D833">
        <v>0.79296875</v>
      </c>
      <c r="E833">
        <v>0.316619873046875</v>
      </c>
      <c r="F833">
        <v>2.4566650390625</v>
      </c>
      <c r="G833">
        <v>5.054473876953125</v>
      </c>
    </row>
    <row r="834" ht="14.25" customHeight="1">
      <c r="A834" t="str">
        <f>833*(1/37)</f>
        <v>22.51351351</v>
      </c>
      <c r="B834">
        <v>0.29296875</v>
      </c>
      <c r="C834">
        <v>-0.197998046875</v>
      </c>
      <c r="D834">
        <v>0.96728515625</v>
      </c>
      <c r="E834">
        <v>3.8299560546875</v>
      </c>
      <c r="F834">
        <v>-3.307342529296875</v>
      </c>
      <c r="G834">
        <v>2.37274169921875</v>
      </c>
    </row>
    <row r="835" ht="14.25" customHeight="1">
      <c r="A835" t="str">
        <f>834*(1/37)</f>
        <v>22.54054054</v>
      </c>
      <c r="B835">
        <v>0.1025390625</v>
      </c>
      <c r="C835">
        <v>-0.25439453125</v>
      </c>
      <c r="D835">
        <v>0.63818359375</v>
      </c>
      <c r="E835">
        <v>-0.263214111328125</v>
      </c>
      <c r="F835">
        <v>-4.459381103515625</v>
      </c>
      <c r="G835">
        <v>2.758026123046875</v>
      </c>
    </row>
    <row r="836" ht="14.25" customHeight="1">
      <c r="A836" t="str">
        <f>835*(1/37)</f>
        <v>22.56756757</v>
      </c>
      <c r="B836">
        <v>0.107666015625</v>
      </c>
      <c r="C836">
        <v>-0.302734375</v>
      </c>
      <c r="D836">
        <v>1.002685546875</v>
      </c>
      <c r="E836">
        <v>2.666473388671875</v>
      </c>
      <c r="F836">
        <v>0.152587890625</v>
      </c>
      <c r="G836">
        <v>8.88824462890625</v>
      </c>
    </row>
    <row r="837" ht="14.25" customHeight="1">
      <c r="A837" t="str">
        <f>836*(1/37)</f>
        <v>22.59459459</v>
      </c>
      <c r="B837">
        <v>0.27197265625</v>
      </c>
      <c r="C837">
        <v>-0.205810546875</v>
      </c>
      <c r="D837">
        <v>0.611328125</v>
      </c>
      <c r="E837">
        <v>4.627227783203125</v>
      </c>
      <c r="F837">
        <v>-3.688812255859375</v>
      </c>
      <c r="G837">
        <v>6.969451904296875</v>
      </c>
    </row>
    <row r="838" ht="14.25" customHeight="1">
      <c r="A838" t="str">
        <f>837*(1/37)</f>
        <v>22.62162162</v>
      </c>
      <c r="B838">
        <v>-0.089599609375</v>
      </c>
      <c r="C838">
        <v>-0.02294921875</v>
      </c>
      <c r="D838">
        <v>1.4814453125</v>
      </c>
      <c r="E838">
        <v>-3.208160400390625</v>
      </c>
      <c r="F838">
        <v>2.346038818359375</v>
      </c>
      <c r="G838">
        <v>-0.308990478515625</v>
      </c>
    </row>
    <row r="839" ht="14.25" customHeight="1">
      <c r="A839" t="str">
        <f>838*(1/37)</f>
        <v>22.64864865</v>
      </c>
      <c r="B839">
        <v>0.041015625</v>
      </c>
      <c r="C839">
        <v>-0.346923828125</v>
      </c>
      <c r="D839">
        <v>0.72412109375</v>
      </c>
      <c r="E839">
        <v>6.191253662109375</v>
      </c>
      <c r="F839">
        <v>2.838134765625</v>
      </c>
      <c r="G839">
        <v>1.323699951171875</v>
      </c>
    </row>
    <row r="840" ht="14.25" customHeight="1">
      <c r="A840" t="str">
        <f>839*(1/37)</f>
        <v>22.67567568</v>
      </c>
      <c r="B840">
        <v>0.256103515625</v>
      </c>
      <c r="C840">
        <v>0.3837890625</v>
      </c>
      <c r="D840">
        <v>1.34130859375</v>
      </c>
      <c r="E840">
        <v>-0.46539306640625</v>
      </c>
      <c r="F840">
        <v>-4.459381103515625</v>
      </c>
      <c r="G840">
        <v>-1.07574462890625</v>
      </c>
    </row>
    <row r="841" ht="14.25" customHeight="1">
      <c r="A841" t="str">
        <f>840*(1/37)</f>
        <v>22.7027027</v>
      </c>
      <c r="B841">
        <v>0.195068359375</v>
      </c>
      <c r="C841">
        <v>-0.41357421875</v>
      </c>
      <c r="D841">
        <v>1.178955078125</v>
      </c>
      <c r="E841">
        <v>1.491546630859375</v>
      </c>
      <c r="F841">
        <v>-5.992889404296875</v>
      </c>
      <c r="G841">
        <v>2.37274169921875</v>
      </c>
    </row>
    <row r="842" ht="14.25" customHeight="1">
      <c r="A842" t="str">
        <f>841*(1/37)</f>
        <v>22.72972973</v>
      </c>
      <c r="B842">
        <v>-0.063232421875</v>
      </c>
      <c r="C842">
        <v>0.238525390625</v>
      </c>
      <c r="D842">
        <v>1.32177734375</v>
      </c>
      <c r="E842">
        <v>5.802154541015625</v>
      </c>
      <c r="F842">
        <v>-5.22613525390625</v>
      </c>
      <c r="G842">
        <v>-0.06103515625</v>
      </c>
    </row>
    <row r="843" ht="14.25" customHeight="1">
      <c r="A843" t="str">
        <f>842*(1/37)</f>
        <v>22.75675676</v>
      </c>
      <c r="B843">
        <v>0.25537109375</v>
      </c>
      <c r="C843">
        <v>-0.3017578125</v>
      </c>
      <c r="D843">
        <v>0.5625</v>
      </c>
      <c r="E843">
        <v>0.316619873046875</v>
      </c>
      <c r="F843">
        <v>1.689910888671875</v>
      </c>
      <c r="G843">
        <v>4.192352294921875</v>
      </c>
    </row>
    <row r="844" ht="14.25" customHeight="1">
      <c r="A844" t="str">
        <f>843*(1/37)</f>
        <v>22.78378378</v>
      </c>
      <c r="B844">
        <v>0.065673828125</v>
      </c>
      <c r="C844">
        <v>0.182861328125</v>
      </c>
      <c r="D844">
        <v>1.3134765625</v>
      </c>
      <c r="E844">
        <v>-3.993988037109375</v>
      </c>
      <c r="F844">
        <v>-4.840850830078125</v>
      </c>
      <c r="G844">
        <v>1.99127197265625</v>
      </c>
    </row>
    <row r="845" ht="14.25" customHeight="1">
      <c r="A845" t="str">
        <f>844*(1/37)</f>
        <v>22.81081081</v>
      </c>
      <c r="B845">
        <v>0.11328125</v>
      </c>
      <c r="C845">
        <v>-0.09326171875</v>
      </c>
      <c r="D845">
        <v>1.71142578125</v>
      </c>
      <c r="E845">
        <v>1.678466796875</v>
      </c>
      <c r="F845">
        <v>-14.44625854492188</v>
      </c>
      <c r="G845">
        <v>2.37274169921875</v>
      </c>
    </row>
    <row r="846" ht="14.25" customHeight="1">
      <c r="A846" t="str">
        <f>845*(1/37)</f>
        <v>22.83783784</v>
      </c>
      <c r="B846">
        <v>0.2294921875</v>
      </c>
      <c r="C846">
        <v>-0.357177734375</v>
      </c>
      <c r="D846">
        <v>0.70458984375</v>
      </c>
      <c r="E846">
        <v>5.40924072265625</v>
      </c>
      <c r="F846">
        <v>-3.688812255859375</v>
      </c>
      <c r="G846">
        <v>4.2877197265625</v>
      </c>
    </row>
    <row r="847" ht="14.25" customHeight="1">
      <c r="A847" t="str">
        <f>846*(1/37)</f>
        <v>22.86486486</v>
      </c>
      <c r="B847">
        <v>-0.09033203125</v>
      </c>
      <c r="C847">
        <v>0.031982421875</v>
      </c>
      <c r="D847">
        <v>1.26513671875</v>
      </c>
      <c r="E847">
        <v>3.05938720703125</v>
      </c>
      <c r="F847">
        <v>1.68609619140625</v>
      </c>
      <c r="G847">
        <v>12.71820068359375</v>
      </c>
    </row>
    <row r="848" ht="14.25" customHeight="1">
      <c r="A848" t="str">
        <f>847*(1/37)</f>
        <v>22.89189189</v>
      </c>
      <c r="B848">
        <v>0.052490234375</v>
      </c>
      <c r="C848">
        <v>-0.370361328125</v>
      </c>
      <c r="D848">
        <v>1.0966796875</v>
      </c>
      <c r="E848">
        <v>0.713348388671875</v>
      </c>
      <c r="F848">
        <v>-9.067535400390625</v>
      </c>
      <c r="G848">
        <v>-7.97271728515625</v>
      </c>
    </row>
    <row r="849" ht="14.25" customHeight="1">
      <c r="A849" t="str">
        <f>848*(1/37)</f>
        <v>22.91891892</v>
      </c>
      <c r="B849">
        <v>0.28564453125</v>
      </c>
      <c r="C849">
        <v>-0.124267578125</v>
      </c>
      <c r="D849">
        <v>0.836669921875</v>
      </c>
      <c r="E849">
        <v>-5.16510009765625</v>
      </c>
      <c r="F849">
        <v>-2.25067138671875</v>
      </c>
      <c r="G849">
        <v>4.673004150390625</v>
      </c>
    </row>
    <row r="850" ht="14.25" customHeight="1">
      <c r="A850" t="str">
        <f>849*(1/37)</f>
        <v>22.94594595</v>
      </c>
      <c r="B850">
        <v>0.19921875</v>
      </c>
      <c r="C850">
        <v>0.464111328125</v>
      </c>
      <c r="D850">
        <v>1.125244140625</v>
      </c>
      <c r="E850">
        <v>-6.732940673828125</v>
      </c>
      <c r="F850">
        <v>-3.261566162109375</v>
      </c>
      <c r="G850">
        <v>-6.053924560546875</v>
      </c>
    </row>
    <row r="851" ht="14.25" customHeight="1">
      <c r="A851" t="str">
        <f>850*(1/37)</f>
        <v>22.97297297</v>
      </c>
      <c r="B851">
        <v>0.3388671875</v>
      </c>
      <c r="C851">
        <v>-0.038330078125</v>
      </c>
      <c r="D851">
        <v>0.930419921875</v>
      </c>
      <c r="E851">
        <v>1.88446044921875</v>
      </c>
      <c r="F851">
        <v>-4.45556640625</v>
      </c>
      <c r="G851">
        <v>8.655548095703125</v>
      </c>
    </row>
    <row r="852" ht="14.25" customHeight="1">
      <c r="A852" t="str">
        <f>851*(1/37)</f>
        <v>23</v>
      </c>
      <c r="B852">
        <v>0.175048828125</v>
      </c>
      <c r="C852">
        <v>0.0478515625</v>
      </c>
      <c r="D852">
        <v>1.382080078125</v>
      </c>
      <c r="E852">
        <v>2.666473388671875</v>
      </c>
      <c r="F852">
        <v>4.3792724609375</v>
      </c>
      <c r="G852">
        <v>0.0762939453125</v>
      </c>
    </row>
    <row r="853" ht="14.25" customHeight="1">
      <c r="A853" t="str">
        <f>852*(1/37)</f>
        <v>23.02702703</v>
      </c>
      <c r="B853">
        <v>0.203369140625</v>
      </c>
      <c r="C853">
        <v>0.033447265625</v>
      </c>
      <c r="D853">
        <v>1.134033203125</v>
      </c>
      <c r="E853">
        <v>0.70953369140625</v>
      </c>
      <c r="F853">
        <v>-10.6048583984375</v>
      </c>
      <c r="G853">
        <v>-0.308990478515625</v>
      </c>
    </row>
    <row r="854" ht="14.25" customHeight="1">
      <c r="A854" t="str">
        <f>853*(1/37)</f>
        <v>23.05405405</v>
      </c>
      <c r="B854">
        <v>0.2373046875</v>
      </c>
      <c r="C854">
        <v>0.37939453125</v>
      </c>
      <c r="D854">
        <v>0.898193359375</v>
      </c>
      <c r="E854">
        <v>-5.16510009765625</v>
      </c>
      <c r="F854">
        <v>2.838134765625</v>
      </c>
      <c r="G854">
        <v>1.39617919921875</v>
      </c>
    </row>
    <row r="855" ht="14.25" customHeight="1">
      <c r="A855" t="str">
        <f>854*(1/37)</f>
        <v>23.08108108</v>
      </c>
      <c r="B855">
        <v>0.0400390625</v>
      </c>
      <c r="C855">
        <v>0.228271484375</v>
      </c>
      <c r="D855">
        <v>1.04833984375</v>
      </c>
      <c r="E855">
        <v>2.666473388671875</v>
      </c>
      <c r="F855">
        <v>-1.003265380859375</v>
      </c>
      <c r="G855">
        <v>7.7362060546875</v>
      </c>
    </row>
    <row r="856" ht="14.25" customHeight="1">
      <c r="A856" t="str">
        <f>855*(1/37)</f>
        <v>23.10810811</v>
      </c>
      <c r="B856">
        <v>-0.090087890625</v>
      </c>
      <c r="C856">
        <v>-0.595703125</v>
      </c>
      <c r="D856">
        <v>0.990478515625</v>
      </c>
      <c r="E856">
        <v>-2.4261474609375</v>
      </c>
      <c r="F856">
        <v>-14.82772827148438</v>
      </c>
      <c r="G856">
        <v>-7.205963134765625</v>
      </c>
    </row>
    <row r="857" ht="14.25" customHeight="1">
      <c r="A857" t="str">
        <f>856*(1/37)</f>
        <v>23.13513514</v>
      </c>
      <c r="B857">
        <v>0.0986328125</v>
      </c>
      <c r="C857">
        <v>-0.89453125</v>
      </c>
      <c r="D857">
        <v>0.83251953125</v>
      </c>
      <c r="E857">
        <v>7.54547119140625</v>
      </c>
      <c r="F857">
        <v>-2.918243408203125</v>
      </c>
      <c r="G857">
        <v>-2.223968505859375</v>
      </c>
    </row>
    <row r="858" ht="14.25" customHeight="1">
      <c r="A858" t="str">
        <f>857*(1/37)</f>
        <v>23.16216216</v>
      </c>
      <c r="B858">
        <v>-0.161865234375</v>
      </c>
      <c r="C858">
        <v>0.687255859375</v>
      </c>
      <c r="D858">
        <v>1.22900390625</v>
      </c>
      <c r="E858">
        <v>-0.0762939453125</v>
      </c>
      <c r="F858">
        <v>-0.614166259765625</v>
      </c>
      <c r="G858">
        <v>-2.223968505859375</v>
      </c>
    </row>
    <row r="859" ht="14.25" customHeight="1">
      <c r="A859" t="str">
        <f>858*(1/37)</f>
        <v>23.18918919</v>
      </c>
      <c r="B859">
        <v>-0.201171875</v>
      </c>
      <c r="C859">
        <v>-0.217041015625</v>
      </c>
      <c r="D859">
        <v>1.38134765625</v>
      </c>
      <c r="E859">
        <v>-1.251220703125</v>
      </c>
      <c r="F859">
        <v>-0.232696533203125</v>
      </c>
      <c r="G859">
        <v>-2.99072265625</v>
      </c>
    </row>
    <row r="860" ht="14.25" customHeight="1">
      <c r="A860" t="str">
        <f>859*(1/37)</f>
        <v>23.21621622</v>
      </c>
      <c r="B860">
        <v>0.075927734375</v>
      </c>
      <c r="C860">
        <v>-0.0361328125</v>
      </c>
      <c r="D860">
        <v>0.546875</v>
      </c>
      <c r="E860">
        <v>6.015777587890625</v>
      </c>
      <c r="F860">
        <v>-0.61798095703125</v>
      </c>
      <c r="G860">
        <v>3.139495849609375</v>
      </c>
    </row>
    <row r="861" ht="14.25" customHeight="1">
      <c r="A861" t="str">
        <f>860*(1/37)</f>
        <v>23.24324324</v>
      </c>
      <c r="B861">
        <v>0.2265625</v>
      </c>
      <c r="C861">
        <v>0.227783203125</v>
      </c>
      <c r="D861">
        <v>0.516357421875</v>
      </c>
      <c r="E861">
        <v>-12.21847534179688</v>
      </c>
      <c r="F861">
        <v>0.949859619140625</v>
      </c>
      <c r="G861">
        <v>5.43975830078125</v>
      </c>
    </row>
    <row r="862" ht="14.25" customHeight="1">
      <c r="A862" t="str">
        <f>861*(1/37)</f>
        <v>23.27027027</v>
      </c>
      <c r="B862">
        <v>0.148193359375</v>
      </c>
      <c r="C862">
        <v>-0.43115234375</v>
      </c>
      <c r="D862">
        <v>0.9609375</v>
      </c>
      <c r="E862">
        <v>1.0986328125</v>
      </c>
      <c r="F862">
        <v>-6.378173828125</v>
      </c>
      <c r="G862">
        <v>-6.8206787109375</v>
      </c>
    </row>
    <row r="863" ht="14.25" customHeight="1">
      <c r="A863" t="str">
        <f>862*(1/37)</f>
        <v>23.2972973</v>
      </c>
      <c r="B863">
        <v>-0.220458984375</v>
      </c>
      <c r="C863">
        <v>0.6845703125</v>
      </c>
      <c r="D863">
        <v>0.906494140625</v>
      </c>
      <c r="E863">
        <v>-3.60107421875</v>
      </c>
      <c r="F863">
        <v>1.30462646484375</v>
      </c>
      <c r="G863">
        <v>-5.672454833984375</v>
      </c>
    </row>
    <row r="864" ht="14.25" customHeight="1">
      <c r="A864" t="str">
        <f>863*(1/37)</f>
        <v>23.32432432</v>
      </c>
      <c r="B864">
        <v>0.362060546875</v>
      </c>
      <c r="C864">
        <v>0.43798828125</v>
      </c>
      <c r="D864">
        <v>1.007568359375</v>
      </c>
      <c r="E864">
        <v>-4.7760009765625</v>
      </c>
      <c r="F864">
        <v>0.152587890625</v>
      </c>
      <c r="G864">
        <v>-6.229400634765625</v>
      </c>
    </row>
    <row r="865" ht="14.25" customHeight="1">
      <c r="A865" t="str">
        <f>864*(1/37)</f>
        <v>23.35135135</v>
      </c>
      <c r="B865">
        <v>-0.16943359375</v>
      </c>
      <c r="C865">
        <v>-0.408203125</v>
      </c>
      <c r="D865">
        <v>1.685302734375</v>
      </c>
      <c r="E865">
        <v>-7.1258544921875</v>
      </c>
      <c r="F865">
        <v>-14.44625854492188</v>
      </c>
      <c r="G865">
        <v>-2.223968505859375</v>
      </c>
    </row>
    <row r="866" ht="14.25" customHeight="1">
      <c r="A866" t="str">
        <f>865*(1/37)</f>
        <v>23.37837838</v>
      </c>
      <c r="B866">
        <v>0.091552734375</v>
      </c>
      <c r="C866">
        <v>0.136474609375</v>
      </c>
      <c r="D866">
        <v>1.234619140625</v>
      </c>
      <c r="E866">
        <v>1.88446044921875</v>
      </c>
      <c r="F866">
        <v>-1.77001953125</v>
      </c>
      <c r="G866">
        <v>-2.6092529296875</v>
      </c>
    </row>
    <row r="867" ht="14.25" customHeight="1">
      <c r="A867" t="str">
        <f>866*(1/37)</f>
        <v>23.40540541</v>
      </c>
      <c r="B867">
        <v>0.155029296875</v>
      </c>
      <c r="C867">
        <v>0.267822265625</v>
      </c>
      <c r="D867">
        <v>1.0732421875</v>
      </c>
      <c r="E867">
        <v>5.016326904296875</v>
      </c>
      <c r="F867">
        <v>-9.067535400390625</v>
      </c>
      <c r="G867">
        <v>0.667572021484375</v>
      </c>
    </row>
    <row r="868" ht="14.25" customHeight="1">
      <c r="A868" t="str">
        <f>867*(1/37)</f>
        <v>23.43243243</v>
      </c>
      <c r="B868">
        <v>-0.450927734375</v>
      </c>
      <c r="C868">
        <v>-0.073486328125</v>
      </c>
      <c r="D868">
        <v>0.932373046875</v>
      </c>
      <c r="E868">
        <v>8.152008056640625</v>
      </c>
      <c r="F868">
        <v>-9.063720703125</v>
      </c>
      <c r="G868">
        <v>3.139495849609375</v>
      </c>
    </row>
    <row r="869" ht="14.25" customHeight="1">
      <c r="A869" t="str">
        <f>868*(1/37)</f>
        <v>23.45945946</v>
      </c>
      <c r="B869">
        <v>0.123779296875</v>
      </c>
      <c r="C869">
        <v>0.5478515625</v>
      </c>
      <c r="D869">
        <v>0.80517578125</v>
      </c>
      <c r="E869">
        <v>8.541107177734375</v>
      </c>
      <c r="F869">
        <v>-12.90512084960938</v>
      </c>
      <c r="G869">
        <v>-0.690460205078125</v>
      </c>
    </row>
    <row r="870" ht="14.25" customHeight="1">
      <c r="A870" t="str">
        <f>869*(1/37)</f>
        <v>23.48648649</v>
      </c>
      <c r="B870">
        <v>0.190673828125</v>
      </c>
      <c r="C870">
        <v>0.03125</v>
      </c>
      <c r="D870">
        <v>1.103271484375</v>
      </c>
      <c r="E870">
        <v>-10.25772094726562</v>
      </c>
      <c r="F870">
        <v>-6.378173828125</v>
      </c>
      <c r="G870">
        <v>0.457763671875</v>
      </c>
    </row>
    <row r="871" ht="14.25" customHeight="1">
      <c r="A871" t="str">
        <f>870*(1/37)</f>
        <v>23.51351351</v>
      </c>
      <c r="B871">
        <v>-0.506103515625</v>
      </c>
      <c r="C871">
        <v>0.41796875</v>
      </c>
      <c r="D871">
        <v>0.698486328125</v>
      </c>
      <c r="E871">
        <v>14.18685913085938</v>
      </c>
      <c r="F871">
        <v>-8.30078125</v>
      </c>
      <c r="G871">
        <v>-11.03591918945312</v>
      </c>
    </row>
    <row r="872" ht="14.25" customHeight="1">
      <c r="A872" t="str">
        <f>871*(1/37)</f>
        <v>23.54054054</v>
      </c>
      <c r="B872">
        <v>-0.340576171875</v>
      </c>
      <c r="C872">
        <v>0.162109375</v>
      </c>
      <c r="D872">
        <v>1.748779296875</v>
      </c>
      <c r="E872">
        <v>-3.99017333984375</v>
      </c>
      <c r="F872">
        <v>-9.593963623046875</v>
      </c>
      <c r="G872">
        <v>-8.35418701171875</v>
      </c>
    </row>
    <row r="873" ht="14.25" customHeight="1">
      <c r="A873" t="str">
        <f>872*(1/37)</f>
        <v>23.56756757</v>
      </c>
      <c r="B873">
        <v>0.32177734375</v>
      </c>
      <c r="C873">
        <v>0.089111328125</v>
      </c>
      <c r="D873">
        <v>0.93603515625</v>
      </c>
      <c r="E873">
        <v>1.491546630859375</v>
      </c>
      <c r="F873">
        <v>-1.003265380859375</v>
      </c>
      <c r="G873">
        <v>-11.03591918945312</v>
      </c>
    </row>
    <row r="874" ht="14.25" customHeight="1">
      <c r="A874" t="str">
        <f>873*(1/37)</f>
        <v>23.59459459</v>
      </c>
      <c r="B874">
        <v>0.404296875</v>
      </c>
      <c r="C874">
        <v>0.830078125</v>
      </c>
      <c r="D874">
        <v>1.45068359375</v>
      </c>
      <c r="E874">
        <v>-4.7760009765625</v>
      </c>
      <c r="F874">
        <v>3.99017333984375</v>
      </c>
      <c r="G874">
        <v>-1.45721435546875</v>
      </c>
    </row>
    <row r="875" ht="14.25" customHeight="1">
      <c r="A875" t="str">
        <f>874*(1/37)</f>
        <v>23.62162162</v>
      </c>
      <c r="B875">
        <v>-0.248779296875</v>
      </c>
      <c r="C875">
        <v>-0.253662109375</v>
      </c>
      <c r="D875">
        <v>0.93115234375</v>
      </c>
      <c r="E875">
        <v>-5.558013916015625</v>
      </c>
      <c r="F875">
        <v>-11.37161254882812</v>
      </c>
      <c r="G875">
        <v>-5.672454833984375</v>
      </c>
    </row>
    <row r="876" ht="14.25" customHeight="1">
      <c r="A876" t="str">
        <f>875*(1/37)</f>
        <v>23.64864865</v>
      </c>
      <c r="B876">
        <v>0.119873046875</v>
      </c>
      <c r="C876">
        <v>0.033935546875</v>
      </c>
      <c r="D876">
        <v>1.018798828125</v>
      </c>
      <c r="E876">
        <v>-3.60107421875</v>
      </c>
      <c r="F876">
        <v>2.838134765625</v>
      </c>
      <c r="G876">
        <v>-4.634857177734375</v>
      </c>
    </row>
    <row r="877" ht="14.25" customHeight="1">
      <c r="A877" t="str">
        <f>876*(1/37)</f>
        <v>23.67567568</v>
      </c>
      <c r="B877">
        <v>0.053466796875</v>
      </c>
      <c r="C877">
        <v>-0.12744140625</v>
      </c>
      <c r="D877">
        <v>0.63720703125</v>
      </c>
      <c r="E877">
        <v>1.88446044921875</v>
      </c>
      <c r="F877">
        <v>-5.22613525390625</v>
      </c>
      <c r="G877">
        <v>-10.2691650390625</v>
      </c>
    </row>
    <row r="878" ht="14.25" customHeight="1">
      <c r="A878" t="str">
        <f>877*(1/37)</f>
        <v>23.7027027</v>
      </c>
      <c r="B878">
        <v>0.111083984375</v>
      </c>
      <c r="C878">
        <v>-0.34033203125</v>
      </c>
      <c r="D878">
        <v>0.871337890625</v>
      </c>
      <c r="E878">
        <v>2.277374267578125</v>
      </c>
      <c r="F878">
        <v>-17.51708984375</v>
      </c>
      <c r="G878">
        <v>-7.97271728515625</v>
      </c>
    </row>
    <row r="879" ht="14.25" customHeight="1">
      <c r="A879" t="str">
        <f>878*(1/37)</f>
        <v>23.72972973</v>
      </c>
      <c r="B879">
        <v>0.609130859375</v>
      </c>
      <c r="C879">
        <v>-0.003662109375</v>
      </c>
      <c r="D879">
        <v>1.18408203125</v>
      </c>
      <c r="E879">
        <v>1.491546630859375</v>
      </c>
      <c r="F879">
        <v>-12.908935546875</v>
      </c>
      <c r="G879">
        <v>7.122039794921875</v>
      </c>
    </row>
    <row r="880" ht="14.25" customHeight="1">
      <c r="A880" t="str">
        <f>879*(1/37)</f>
        <v>23.75675676</v>
      </c>
      <c r="B880">
        <v>-0.0625</v>
      </c>
      <c r="C880">
        <v>-0.907958984375</v>
      </c>
      <c r="D880">
        <v>1.400634765625</v>
      </c>
      <c r="E880">
        <v>16.7694091796875</v>
      </c>
      <c r="F880">
        <v>0.537872314453125</v>
      </c>
      <c r="G880">
        <v>-4.90570068359375</v>
      </c>
    </row>
    <row r="881" ht="14.25" customHeight="1">
      <c r="A881" t="str">
        <f>880*(1/37)</f>
        <v>23.78378378</v>
      </c>
      <c r="B881">
        <v>-0.2939453125</v>
      </c>
      <c r="C881">
        <v>0.02978515625</v>
      </c>
      <c r="D881">
        <v>0.958740234375</v>
      </c>
      <c r="E881">
        <v>-2.819061279296875</v>
      </c>
      <c r="F881">
        <v>-4.0740966796875</v>
      </c>
      <c r="G881">
        <v>-12.56942749023438</v>
      </c>
    </row>
    <row r="882" ht="14.25" customHeight="1">
      <c r="A882" t="str">
        <f>881*(1/37)</f>
        <v>23.81081081</v>
      </c>
      <c r="B882">
        <v>0.994873046875</v>
      </c>
      <c r="C882">
        <v>-0.75732421875</v>
      </c>
      <c r="D882">
        <v>1.3408203125</v>
      </c>
      <c r="E882">
        <v>11.08551025390625</v>
      </c>
      <c r="F882">
        <v>-0.232696533203125</v>
      </c>
      <c r="G882">
        <v>-1.07574462890625</v>
      </c>
    </row>
    <row r="883" ht="14.25" customHeight="1">
      <c r="A883" t="str">
        <f>882*(1/37)</f>
        <v>23.83783784</v>
      </c>
      <c r="B883">
        <v>-0.052001953125</v>
      </c>
      <c r="C883">
        <v>0.55029296875</v>
      </c>
      <c r="D883">
        <v>1.1513671875</v>
      </c>
      <c r="E883">
        <v>15.98739624023438</v>
      </c>
      <c r="F883">
        <v>-7.915496826171875</v>
      </c>
      <c r="G883">
        <v>-14.10293579101562</v>
      </c>
    </row>
    <row r="884" ht="14.25" customHeight="1">
      <c r="A884" t="str">
        <f>883*(1/37)</f>
        <v>23.86486486</v>
      </c>
      <c r="B884">
        <v>0.025390625</v>
      </c>
      <c r="C884">
        <v>-0.50439453125</v>
      </c>
      <c r="D884">
        <v>1.6923828125</v>
      </c>
      <c r="E884">
        <v>6.191253662109375</v>
      </c>
      <c r="F884">
        <v>-2.155303955078125</v>
      </c>
      <c r="G884">
        <v>-5.290985107421875</v>
      </c>
    </row>
    <row r="885" ht="14.25" customHeight="1">
      <c r="A885" t="str">
        <f>884*(1/37)</f>
        <v>23.89189189</v>
      </c>
      <c r="B885">
        <v>0.52392578125</v>
      </c>
      <c r="C885">
        <v>1.1513671875</v>
      </c>
      <c r="D885">
        <v>1.1474609375</v>
      </c>
      <c r="E885">
        <v>-0.46539306640625</v>
      </c>
      <c r="F885">
        <v>14.27459716796875</v>
      </c>
      <c r="G885">
        <v>-16.78085327148438</v>
      </c>
    </row>
    <row r="886" ht="14.25" customHeight="1">
      <c r="A886" t="str">
        <f>885*(1/37)</f>
        <v>23.91891892</v>
      </c>
      <c r="B886">
        <v>-0.33642578125</v>
      </c>
      <c r="C886">
        <v>-0.097900390625</v>
      </c>
      <c r="D886">
        <v>1.371337890625</v>
      </c>
      <c r="E886">
        <v>3.841400146484375</v>
      </c>
      <c r="F886">
        <v>-7.595062255859375</v>
      </c>
      <c r="G886">
        <v>2.758026123046875</v>
      </c>
    </row>
    <row r="887" ht="14.25" customHeight="1">
      <c r="A887" t="str">
        <f>886*(1/37)</f>
        <v>23.94594595</v>
      </c>
      <c r="B887">
        <v>-0.61669921875</v>
      </c>
      <c r="C887">
        <v>-1.787841796875</v>
      </c>
      <c r="D887">
        <v>0.50341796875</v>
      </c>
      <c r="E887">
        <v>24.60479736328125</v>
      </c>
      <c r="F887">
        <v>-19.5465087890625</v>
      </c>
      <c r="G887">
        <v>-20.6146240234375</v>
      </c>
    </row>
    <row r="888" ht="14.25" customHeight="1">
      <c r="A888" t="str">
        <f>887*(1/37)</f>
        <v>23.97297297</v>
      </c>
      <c r="B888">
        <v>0.55224609375</v>
      </c>
      <c r="C888">
        <v>-0.287841796875</v>
      </c>
      <c r="D888">
        <v>0.260986328125</v>
      </c>
      <c r="E888">
        <v>-0.0762939453125</v>
      </c>
      <c r="F888">
        <v>13.21029663085938</v>
      </c>
      <c r="G888">
        <v>-19.22225952148438</v>
      </c>
    </row>
    <row r="889" ht="14.25" customHeight="1">
      <c r="A889" t="str">
        <f>888*(1/37)</f>
        <v>24</v>
      </c>
      <c r="B889">
        <v>-0.01611328125</v>
      </c>
      <c r="C889">
        <v>0.081787109375</v>
      </c>
      <c r="D889">
        <v>1.35791015625</v>
      </c>
      <c r="E889">
        <v>-16.13616943359375</v>
      </c>
      <c r="F889">
        <v>22.42660522460938</v>
      </c>
      <c r="G889">
        <v>-22.552490234375</v>
      </c>
    </row>
    <row r="890" ht="14.25" customHeight="1">
      <c r="A890" t="str">
        <f>889*(1/37)</f>
        <v>24.02702703</v>
      </c>
      <c r="B890">
        <v>0.08203125</v>
      </c>
      <c r="C890">
        <v>0.63671875</v>
      </c>
      <c r="D890">
        <v>0.04296875</v>
      </c>
      <c r="E890">
        <v>-5.558013916015625</v>
      </c>
      <c r="F890">
        <v>2.4566650390625</v>
      </c>
      <c r="G890">
        <v>-8.739471435546875</v>
      </c>
    </row>
    <row r="891" ht="14.25" customHeight="1">
      <c r="A891" t="str">
        <f>890*(1/37)</f>
        <v>24.05405405</v>
      </c>
      <c r="B891">
        <v>-0.132568359375</v>
      </c>
      <c r="C891">
        <v>-0.48046875</v>
      </c>
      <c r="D891">
        <v>0.876220703125</v>
      </c>
      <c r="E891">
        <v>3.841400146484375</v>
      </c>
      <c r="F891">
        <v>-12.52365112304688</v>
      </c>
      <c r="G891">
        <v>-14.10293579101562</v>
      </c>
    </row>
    <row r="892" ht="14.25" customHeight="1">
      <c r="A892" t="str">
        <f>891*(1/37)</f>
        <v>24.08108108</v>
      </c>
      <c r="B892">
        <v>0.27880859375</v>
      </c>
      <c r="C892">
        <v>-0.279541015625</v>
      </c>
      <c r="D892">
        <v>0.42724609375</v>
      </c>
      <c r="E892">
        <v>-6.732940673828125</v>
      </c>
      <c r="F892">
        <v>0.5340576171875</v>
      </c>
      <c r="G892">
        <v>-11.03591918945312</v>
      </c>
    </row>
    <row r="893" ht="14.25" customHeight="1">
      <c r="A893" t="str">
        <f>892*(1/37)</f>
        <v>24.10810811</v>
      </c>
      <c r="B893">
        <v>0.22607421875</v>
      </c>
      <c r="C893">
        <v>0.600830078125</v>
      </c>
      <c r="D893">
        <v>1.197998046875</v>
      </c>
      <c r="E893">
        <v>-6.7291259765625</v>
      </c>
      <c r="F893">
        <v>7.4462890625</v>
      </c>
      <c r="G893">
        <v>-4.90570068359375</v>
      </c>
    </row>
    <row r="894" ht="14.25" customHeight="1">
      <c r="A894" t="str">
        <f>893*(1/37)</f>
        <v>24.13513514</v>
      </c>
      <c r="B894">
        <v>0.10302734375</v>
      </c>
      <c r="C894">
        <v>-0.21337890625</v>
      </c>
      <c r="D894">
        <v>0.266845703125</v>
      </c>
      <c r="E894">
        <v>14.3890380859375</v>
      </c>
      <c r="F894">
        <v>-2.155303955078125</v>
      </c>
      <c r="G894">
        <v>-9.8876953125</v>
      </c>
    </row>
    <row r="895" ht="14.25" customHeight="1">
      <c r="A895" t="str">
        <f>894*(1/37)</f>
        <v>24.16216216</v>
      </c>
      <c r="B895">
        <v>0.224853515625</v>
      </c>
      <c r="C895">
        <v>-0.010986328125</v>
      </c>
      <c r="D895">
        <v>1.0478515625</v>
      </c>
      <c r="E895">
        <v>-2.044677734375</v>
      </c>
      <c r="F895">
        <v>13.97705078125</v>
      </c>
      <c r="G895">
        <v>-12.18414306640625</v>
      </c>
    </row>
    <row r="896" ht="14.25" customHeight="1">
      <c r="A896" t="str">
        <f>895*(1/37)</f>
        <v>24.18918919</v>
      </c>
      <c r="B896">
        <v>0.001220703125</v>
      </c>
      <c r="C896">
        <v>0.193359375</v>
      </c>
      <c r="D896">
        <v>1.31103515625</v>
      </c>
      <c r="E896">
        <v>-1.644134521484375</v>
      </c>
      <c r="F896">
        <v>4.3792724609375</v>
      </c>
      <c r="G896">
        <v>-0.308990478515625</v>
      </c>
    </row>
    <row r="897" ht="14.25" customHeight="1">
      <c r="A897" t="str">
        <f>896*(1/37)</f>
        <v>24.21621622</v>
      </c>
      <c r="B897">
        <v>0.3056640625</v>
      </c>
      <c r="C897">
        <v>0.52685546875</v>
      </c>
      <c r="D897">
        <v>0.70947265625</v>
      </c>
      <c r="E897">
        <v>-11.43646240234375</v>
      </c>
      <c r="F897">
        <v>6.683349609375</v>
      </c>
      <c r="G897">
        <v>-2.605438232421875</v>
      </c>
    </row>
    <row r="898" ht="14.25" customHeight="1">
      <c r="A898" t="str">
        <f>897*(1/37)</f>
        <v>24.24324324</v>
      </c>
      <c r="B898">
        <v>-0.552978515625</v>
      </c>
      <c r="C898">
        <v>-0.611328125</v>
      </c>
      <c r="D898">
        <v>1.0263671875</v>
      </c>
      <c r="E898">
        <v>-7.518768310546875</v>
      </c>
      <c r="F898">
        <v>-4.566192626953125</v>
      </c>
      <c r="G898">
        <v>-4.520416259765625</v>
      </c>
    </row>
    <row r="899" ht="14.25" customHeight="1">
      <c r="A899" t="str">
        <f>898*(1/37)</f>
        <v>24.27027027</v>
      </c>
      <c r="B899">
        <v>0.10302734375</v>
      </c>
      <c r="C899">
        <v>0.0546875</v>
      </c>
      <c r="D899">
        <v>1.093017578125</v>
      </c>
      <c r="E899">
        <v>-13.78631591796875</v>
      </c>
      <c r="F899">
        <v>6.744384765625</v>
      </c>
      <c r="G899">
        <v>-3.3721923828125</v>
      </c>
    </row>
    <row r="900" ht="14.25" customHeight="1">
      <c r="A900" t="str">
        <f>899*(1/37)</f>
        <v>24.2972973</v>
      </c>
      <c r="B900">
        <v>-0.0146484375</v>
      </c>
      <c r="C900">
        <v>-0.160400390625</v>
      </c>
      <c r="D900">
        <v>1.078125</v>
      </c>
      <c r="E900">
        <v>-3.60107421875</v>
      </c>
      <c r="F900">
        <v>-3.688812255859375</v>
      </c>
      <c r="G900">
        <v>-7.205963134765625</v>
      </c>
    </row>
    <row r="901" ht="14.25" customHeight="1">
      <c r="A901" t="str">
        <f>900*(1/37)</f>
        <v>24.32432432</v>
      </c>
      <c r="B901">
        <v>0.43359375</v>
      </c>
      <c r="C901">
        <v>0.392822265625</v>
      </c>
      <c r="D901">
        <v>1.1123046875</v>
      </c>
      <c r="E901">
        <v>-21.22879028320312</v>
      </c>
      <c r="F901">
        <v>-4.840850830078125</v>
      </c>
      <c r="G901">
        <v>-13.336181640625</v>
      </c>
    </row>
    <row r="902" ht="14.25" customHeight="1">
      <c r="A902" t="str">
        <f>901*(1/37)</f>
        <v>24.35135135</v>
      </c>
      <c r="B902">
        <v>-0.2861328125</v>
      </c>
      <c r="C902">
        <v>-0.38330078125</v>
      </c>
      <c r="D902">
        <v>0.6923828125</v>
      </c>
      <c r="E902">
        <v>-9.082794189453125</v>
      </c>
      <c r="F902">
        <v>-4.840850830078125</v>
      </c>
      <c r="G902">
        <v>6.2408447265625</v>
      </c>
    </row>
    <row r="903" ht="14.25" customHeight="1">
      <c r="A903" t="str">
        <f>902*(1/37)</f>
        <v>24.37837838</v>
      </c>
      <c r="B903">
        <v>0.133544921875</v>
      </c>
      <c r="C903">
        <v>-0.67041015625</v>
      </c>
      <c r="D903">
        <v>1.058349609375</v>
      </c>
      <c r="E903">
        <v>-6.732940673828125</v>
      </c>
      <c r="F903">
        <v>-6.763458251953125</v>
      </c>
      <c r="G903">
        <v>-0.308990478515625</v>
      </c>
    </row>
    <row r="904" ht="14.25" customHeight="1">
      <c r="A904" t="str">
        <f>903*(1/37)</f>
        <v>24.40540541</v>
      </c>
      <c r="B904">
        <v>-0.022705078125</v>
      </c>
      <c r="C904">
        <v>-0.068359375</v>
      </c>
      <c r="D904">
        <v>1.54931640625</v>
      </c>
      <c r="E904">
        <v>-11.2152099609375</v>
      </c>
      <c r="F904">
        <v>-4.840850830078125</v>
      </c>
      <c r="G904">
        <v>-6.053924560546875</v>
      </c>
    </row>
    <row r="905" ht="14.25" customHeight="1">
      <c r="A905" t="str">
        <f>904*(1/37)</f>
        <v>24.43243243</v>
      </c>
      <c r="B905">
        <v>0.568359375</v>
      </c>
      <c r="C905">
        <v>-0.517578125</v>
      </c>
      <c r="D905">
        <v>0.776611328125</v>
      </c>
      <c r="E905">
        <v>-3.993988037109375</v>
      </c>
      <c r="F905">
        <v>-0.614166259765625</v>
      </c>
      <c r="G905">
        <v>0.843048095703125</v>
      </c>
    </row>
    <row r="906" ht="14.25" customHeight="1">
      <c r="A906" t="str">
        <f>905*(1/37)</f>
        <v>24.45945946</v>
      </c>
      <c r="B906">
        <v>-0.162841796875</v>
      </c>
      <c r="C906">
        <v>-0.383544921875</v>
      </c>
      <c r="D906">
        <v>0.83935546875</v>
      </c>
      <c r="E906">
        <v>0.316619873046875</v>
      </c>
      <c r="F906">
        <v>-10.81085205078125</v>
      </c>
      <c r="G906">
        <v>-3.3721923828125</v>
      </c>
    </row>
    <row r="907" ht="14.25" customHeight="1">
      <c r="A907" t="str">
        <f>906*(1/37)</f>
        <v>24.48648649</v>
      </c>
      <c r="B907">
        <v>0.06494140625</v>
      </c>
      <c r="C907">
        <v>-0.2822265625</v>
      </c>
      <c r="D907">
        <v>1.419921875</v>
      </c>
      <c r="E907">
        <v>-2.81524658203125</v>
      </c>
      <c r="F907">
        <v>-11.75689697265625</v>
      </c>
      <c r="G907">
        <v>-7.205963134765625</v>
      </c>
    </row>
    <row r="908" ht="14.25" customHeight="1">
      <c r="A908" t="str">
        <f>907*(1/37)</f>
        <v>24.51351351</v>
      </c>
      <c r="B908">
        <v>0.29833984375</v>
      </c>
      <c r="C908">
        <v>-0.2001953125</v>
      </c>
      <c r="D908">
        <v>1.46484375</v>
      </c>
      <c r="E908">
        <v>3.841400146484375</v>
      </c>
      <c r="F908">
        <v>-1.766204833984375</v>
      </c>
      <c r="G908">
        <v>-6.8206787109375</v>
      </c>
    </row>
    <row r="909" ht="14.25" customHeight="1">
      <c r="A909" t="str">
        <f>908*(1/37)</f>
        <v>24.54054054</v>
      </c>
      <c r="B909">
        <v>0.283447265625</v>
      </c>
      <c r="C909">
        <v>-0.071533203125</v>
      </c>
      <c r="D909">
        <v>0.9580078125</v>
      </c>
      <c r="E909">
        <v>3.448486328125</v>
      </c>
      <c r="F909">
        <v>4.619598388671875</v>
      </c>
      <c r="G909">
        <v>-1.83868408203125</v>
      </c>
    </row>
    <row r="910" ht="14.25" customHeight="1">
      <c r="A910" t="str">
        <f>909*(1/37)</f>
        <v>24.56756757</v>
      </c>
      <c r="B910">
        <v>0.07421875</v>
      </c>
      <c r="C910">
        <v>0.249755859375</v>
      </c>
      <c r="D910">
        <v>1.263427734375</v>
      </c>
      <c r="E910">
        <v>6.58416748046875</v>
      </c>
      <c r="F910">
        <v>3.22723388671875</v>
      </c>
      <c r="G910">
        <v>-9.922027587890625</v>
      </c>
    </row>
    <row r="911" ht="14.25" customHeight="1">
      <c r="A911" t="str">
        <f>910*(1/37)</f>
        <v>24.59459459</v>
      </c>
      <c r="B911">
        <v>0.087890625</v>
      </c>
      <c r="C911">
        <v>-0.209228515625</v>
      </c>
      <c r="D911">
        <v>1.38232421875</v>
      </c>
      <c r="E911">
        <v>-3.993988037109375</v>
      </c>
      <c r="F911">
        <v>10.13946533203125</v>
      </c>
      <c r="G911">
        <v>-5.28717041015625</v>
      </c>
    </row>
    <row r="912" ht="14.25" customHeight="1">
      <c r="A912" t="str">
        <f>911*(1/37)</f>
        <v>24.62162162</v>
      </c>
      <c r="B912">
        <v>0.20263671875</v>
      </c>
      <c r="C912">
        <v>-0.456298828125</v>
      </c>
      <c r="D912">
        <v>1.008544921875</v>
      </c>
      <c r="E912">
        <v>8.544921875</v>
      </c>
      <c r="F912">
        <v>4.7607421875</v>
      </c>
      <c r="G912">
        <v>-13.336181640625</v>
      </c>
    </row>
    <row r="913" ht="14.25" customHeight="1">
      <c r="A913" t="str">
        <f>912*(1/37)</f>
        <v>24.64864865</v>
      </c>
      <c r="B913">
        <v>0.178466796875</v>
      </c>
      <c r="C913">
        <v>-0.168701171875</v>
      </c>
      <c r="D913">
        <v>0.96826171875</v>
      </c>
      <c r="E913">
        <v>14.02664184570312</v>
      </c>
      <c r="F913">
        <v>-6.7596435546875</v>
      </c>
      <c r="G913">
        <v>-10.2691650390625</v>
      </c>
    </row>
    <row r="914" ht="14.25" customHeight="1">
      <c r="A914" t="str">
        <f>913*(1/37)</f>
        <v>24.67567568</v>
      </c>
      <c r="B914">
        <v>0.03564453125</v>
      </c>
      <c r="C914">
        <v>0.16748046875</v>
      </c>
      <c r="D914">
        <v>1.305908203125</v>
      </c>
      <c r="E914">
        <v>5.016326904296875</v>
      </c>
      <c r="F914">
        <v>0.152587890625</v>
      </c>
      <c r="G914">
        <v>0.0762939453125</v>
      </c>
    </row>
    <row r="915" ht="14.25" customHeight="1">
      <c r="A915" t="str">
        <f>914*(1/37)</f>
        <v>24.7027027</v>
      </c>
      <c r="B915">
        <v>0.3271484375</v>
      </c>
      <c r="C915">
        <v>-0.075927734375</v>
      </c>
      <c r="D915">
        <v>0.856689453125</v>
      </c>
      <c r="E915">
        <v>9.326934814453125</v>
      </c>
      <c r="F915">
        <v>0.152587890625</v>
      </c>
      <c r="G915">
        <v>-11.80267333984375</v>
      </c>
    </row>
    <row r="916" ht="14.25" customHeight="1">
      <c r="A916" t="str">
        <f>915*(1/37)</f>
        <v>24.72972973</v>
      </c>
      <c r="B916">
        <v>0.731689453125</v>
      </c>
      <c r="C916">
        <v>0.1884765625</v>
      </c>
      <c r="D916">
        <v>0.746337890625</v>
      </c>
      <c r="E916">
        <v>9.326934814453125</v>
      </c>
      <c r="F916">
        <v>0.152587890625</v>
      </c>
      <c r="G916">
        <v>0.843048095703125</v>
      </c>
    </row>
    <row r="917" ht="14.25" customHeight="1">
      <c r="A917" t="str">
        <f>916*(1/37)</f>
        <v>24.75675676</v>
      </c>
      <c r="B917">
        <v>0.26953125</v>
      </c>
      <c r="C917">
        <v>-0.029296875</v>
      </c>
      <c r="D917">
        <v>0.600830078125</v>
      </c>
      <c r="E917">
        <v>3.032684326171875</v>
      </c>
      <c r="F917">
        <v>20.1263427734375</v>
      </c>
      <c r="G917">
        <v>-8.73565673828125</v>
      </c>
    </row>
    <row r="918" ht="14.25" customHeight="1">
      <c r="A918" t="str">
        <f>917*(1/37)</f>
        <v>24.78378378</v>
      </c>
      <c r="B918">
        <v>0.329833984375</v>
      </c>
      <c r="C918">
        <v>0.015625</v>
      </c>
      <c r="D918">
        <v>1.101806640625</v>
      </c>
      <c r="E918">
        <v>1.293182373046875</v>
      </c>
      <c r="F918">
        <v>7.83538818359375</v>
      </c>
      <c r="G918">
        <v>-2.99072265625</v>
      </c>
    </row>
    <row r="919" ht="14.25" customHeight="1">
      <c r="A919" t="str">
        <f>918*(1/37)</f>
        <v>24.81081081</v>
      </c>
      <c r="B919">
        <v>0.5185546875</v>
      </c>
      <c r="C919">
        <v>0.22119140625</v>
      </c>
      <c r="D919">
        <v>0.720703125</v>
      </c>
      <c r="E919">
        <v>5.016326904296875</v>
      </c>
      <c r="F919">
        <v>13.21029663085938</v>
      </c>
      <c r="G919">
        <v>6.206512451171875</v>
      </c>
    </row>
    <row r="920" ht="14.25" customHeight="1">
      <c r="A920" t="str">
        <f>919*(1/37)</f>
        <v>24.83783784</v>
      </c>
      <c r="B920">
        <v>0.5068359375</v>
      </c>
      <c r="C920">
        <v>0.8046875</v>
      </c>
      <c r="D920">
        <v>1.521728515625</v>
      </c>
      <c r="E920">
        <v>-0.46539306640625</v>
      </c>
      <c r="F920">
        <v>5.53131103515625</v>
      </c>
      <c r="G920">
        <v>-6.8206787109375</v>
      </c>
    </row>
    <row r="921" ht="14.25" customHeight="1">
      <c r="A921" t="str">
        <f>920*(1/37)</f>
        <v>24.86486486</v>
      </c>
      <c r="B921">
        <v>0.3564453125</v>
      </c>
      <c r="C921">
        <v>-0.101318359375</v>
      </c>
      <c r="D921">
        <v>1.0185546875</v>
      </c>
      <c r="E921">
        <v>5.016326904296875</v>
      </c>
      <c r="F921">
        <v>-3.688812255859375</v>
      </c>
      <c r="G921">
        <v>-12.44735717773438</v>
      </c>
    </row>
    <row r="922" ht="14.25" customHeight="1">
      <c r="A922" t="str">
        <f>921*(1/37)</f>
        <v>24.89189189</v>
      </c>
      <c r="B922">
        <v>-0.240234375</v>
      </c>
      <c r="C922">
        <v>0.587646484375</v>
      </c>
      <c r="D922">
        <v>0.8583984375</v>
      </c>
      <c r="E922">
        <v>4.23431396484375</v>
      </c>
      <c r="F922">
        <v>-14.44625854492188</v>
      </c>
      <c r="G922">
        <v>-1.19781494140625</v>
      </c>
    </row>
    <row r="923" ht="14.25" customHeight="1">
      <c r="A923" t="str">
        <f>922*(1/37)</f>
        <v>24.91891892</v>
      </c>
      <c r="B923">
        <v>0.0205078125</v>
      </c>
      <c r="C923">
        <v>-0.008056640625</v>
      </c>
      <c r="D923">
        <v>1.314453125</v>
      </c>
      <c r="E923">
        <v>1.0986328125</v>
      </c>
      <c r="F923">
        <v>6.298065185546875</v>
      </c>
      <c r="G923">
        <v>14.6331787109375</v>
      </c>
    </row>
    <row r="924" ht="14.25" customHeight="1">
      <c r="A924" t="str">
        <f>923*(1/37)</f>
        <v>24.94594595</v>
      </c>
      <c r="B924">
        <v>0.230224609375</v>
      </c>
      <c r="C924">
        <v>-0.510986328125</v>
      </c>
      <c r="D924">
        <v>1.03857421875</v>
      </c>
      <c r="E924">
        <v>7.366180419921875</v>
      </c>
      <c r="F924">
        <v>12.05825805664062</v>
      </c>
      <c r="G924">
        <v>14.251708984375</v>
      </c>
    </row>
    <row r="925" ht="14.25" customHeight="1">
      <c r="A925" t="str">
        <f>924*(1/37)</f>
        <v>24.97297297</v>
      </c>
      <c r="B925">
        <v>0.12158203125</v>
      </c>
      <c r="C925">
        <v>0.197509765625</v>
      </c>
      <c r="D925">
        <v>0.940673828125</v>
      </c>
      <c r="E925">
        <v>2.071380615234375</v>
      </c>
      <c r="F925">
        <v>-9.063720703125</v>
      </c>
      <c r="G925">
        <v>13.8702392578125</v>
      </c>
    </row>
    <row r="926" ht="14.25" customHeight="1">
      <c r="A926" t="str">
        <f>925*(1/37)</f>
        <v>25</v>
      </c>
      <c r="B926">
        <v>-0.4296875</v>
      </c>
      <c r="C926">
        <v>0.134521484375</v>
      </c>
      <c r="D926">
        <v>1.040283203125</v>
      </c>
      <c r="E926">
        <v>-3.993988037109375</v>
      </c>
      <c r="F926">
        <v>-7.91168212890625</v>
      </c>
      <c r="G926">
        <v>-6.439208984375</v>
      </c>
    </row>
    <row r="927" ht="14.25" customHeight="1">
      <c r="A927" t="str">
        <f>926*(1/37)</f>
        <v>25.02702703</v>
      </c>
      <c r="B927">
        <v>0.040771484375</v>
      </c>
      <c r="C927">
        <v>-0.33837890625</v>
      </c>
      <c r="D927">
        <v>1.46875</v>
      </c>
      <c r="E927">
        <v>-8.30078125</v>
      </c>
      <c r="F927">
        <v>2.071380615234375</v>
      </c>
      <c r="G927">
        <v>-4.52423095703125</v>
      </c>
    </row>
    <row r="928" ht="14.25" customHeight="1">
      <c r="A928" t="str">
        <f>927*(1/37)</f>
        <v>25.05405405</v>
      </c>
      <c r="B928">
        <v>-0.43701171875</v>
      </c>
      <c r="C928">
        <v>0.930419921875</v>
      </c>
      <c r="D928">
        <v>1.542236328125</v>
      </c>
      <c r="E928">
        <v>3.62396240234375</v>
      </c>
      <c r="F928">
        <v>-16.75033569335938</v>
      </c>
      <c r="G928">
        <v>5.82122802734375</v>
      </c>
    </row>
    <row r="929" ht="14.25" customHeight="1">
      <c r="A929" t="str">
        <f>928*(1/37)</f>
        <v>25.08108108</v>
      </c>
      <c r="B929">
        <v>0.059814453125</v>
      </c>
      <c r="C929">
        <v>-0.2021484375</v>
      </c>
      <c r="D929">
        <v>0.769775390625</v>
      </c>
      <c r="E929">
        <v>3.05938720703125</v>
      </c>
      <c r="F929">
        <v>-13.78631591796875</v>
      </c>
      <c r="G929">
        <v>13.48495483398438</v>
      </c>
    </row>
    <row r="930" ht="14.25" customHeight="1">
      <c r="A930" t="str">
        <f>929*(1/37)</f>
        <v>25.10810811</v>
      </c>
      <c r="B930">
        <v>-0.083984375</v>
      </c>
      <c r="C930">
        <v>-0.075439453125</v>
      </c>
      <c r="D930">
        <v>1.69189453125</v>
      </c>
      <c r="E930">
        <v>-2.819061279296875</v>
      </c>
      <c r="F930">
        <v>10.13946533203125</v>
      </c>
      <c r="G930">
        <v>16.93344116210938</v>
      </c>
    </row>
    <row r="931" ht="14.25" customHeight="1">
      <c r="A931" t="str">
        <f>930*(1/37)</f>
        <v>25.13513514</v>
      </c>
      <c r="B931">
        <v>-0.543212890625</v>
      </c>
      <c r="C931">
        <v>0.096923828125</v>
      </c>
      <c r="D931">
        <v>1.702880859375</v>
      </c>
      <c r="E931">
        <v>-2.033233642578125</v>
      </c>
      <c r="F931">
        <v>6.298065185546875</v>
      </c>
      <c r="G931">
        <v>16.55197143554688</v>
      </c>
    </row>
    <row r="932" ht="14.25" customHeight="1">
      <c r="A932" t="str">
        <f>931*(1/37)</f>
        <v>25.16216216</v>
      </c>
      <c r="B932">
        <v>0.293701171875</v>
      </c>
      <c r="C932">
        <v>-0.3994140625</v>
      </c>
      <c r="D932">
        <v>0.47021484375</v>
      </c>
      <c r="E932">
        <v>2.666473388671875</v>
      </c>
      <c r="F932">
        <v>-9.754180908203125</v>
      </c>
      <c r="G932">
        <v>-6.053924560546875</v>
      </c>
    </row>
    <row r="933" ht="14.25" customHeight="1">
      <c r="A933" t="str">
        <f>932*(1/37)</f>
        <v>25.18918919</v>
      </c>
      <c r="B933">
        <v>0.208984375</v>
      </c>
      <c r="C933">
        <v>-0.221923828125</v>
      </c>
      <c r="D933">
        <v>0.610595703125</v>
      </c>
      <c r="E933">
        <v>-0.0762939453125</v>
      </c>
      <c r="F933">
        <v>-0.232696533203125</v>
      </c>
      <c r="G933">
        <v>-2.223968505859375</v>
      </c>
    </row>
    <row r="934" ht="14.25" customHeight="1">
      <c r="A934" t="str">
        <f>933*(1/37)</f>
        <v>25.21621622</v>
      </c>
      <c r="B934">
        <v>0.081298828125</v>
      </c>
      <c r="C934">
        <v>0.144287109375</v>
      </c>
      <c r="D934">
        <v>1.543212890625</v>
      </c>
      <c r="E934">
        <v>-0.0762939453125</v>
      </c>
      <c r="F934">
        <v>-8.296966552734375</v>
      </c>
      <c r="G934">
        <v>13.10348510742188</v>
      </c>
    </row>
    <row r="935" ht="14.25" customHeight="1">
      <c r="A935" t="str">
        <f>934*(1/37)</f>
        <v>25.24324324</v>
      </c>
      <c r="B935">
        <v>0.006103515625</v>
      </c>
      <c r="C935">
        <v>0.1640625</v>
      </c>
      <c r="D935">
        <v>1.048583984375</v>
      </c>
      <c r="E935">
        <v>4.23431396484375</v>
      </c>
      <c r="F935">
        <v>-2.92205810546875</v>
      </c>
      <c r="G935">
        <v>5.970001220703125</v>
      </c>
    </row>
    <row r="936" ht="14.25" customHeight="1">
      <c r="A936" t="str">
        <f>935*(1/37)</f>
        <v>25.27027027</v>
      </c>
      <c r="B936">
        <v>-0.058837890625</v>
      </c>
      <c r="C936">
        <v>0.04345703125</v>
      </c>
      <c r="D936">
        <v>1.375244140625</v>
      </c>
      <c r="E936">
        <v>-3.60107421875</v>
      </c>
      <c r="F936">
        <v>-8.6822509765625</v>
      </c>
      <c r="G936">
        <v>-10.2691650390625</v>
      </c>
    </row>
    <row r="937" ht="14.25" customHeight="1">
      <c r="A937" t="str">
        <f>936*(1/37)</f>
        <v>25.2972973</v>
      </c>
      <c r="B937">
        <v>0.196533203125</v>
      </c>
      <c r="C937">
        <v>-0.097900390625</v>
      </c>
      <c r="D937">
        <v>1.1572265625</v>
      </c>
      <c r="E937">
        <v>3.452301025390625</v>
      </c>
      <c r="F937">
        <v>-3.688812255859375</v>
      </c>
      <c r="G937">
        <v>0.0762939453125</v>
      </c>
    </row>
    <row r="938" ht="14.25" customHeight="1">
      <c r="A938" t="str">
        <f>937*(1/37)</f>
        <v>25.32432432</v>
      </c>
      <c r="B938">
        <v>0.0439453125</v>
      </c>
      <c r="C938">
        <v>-0.609375</v>
      </c>
      <c r="D938">
        <v>0.94384765625</v>
      </c>
      <c r="E938">
        <v>13.43154907226562</v>
      </c>
      <c r="F938">
        <v>-0.61798095703125</v>
      </c>
      <c r="G938">
        <v>9.26971435546875</v>
      </c>
    </row>
    <row r="939" ht="14.25" customHeight="1">
      <c r="A939" t="str">
        <f>938*(1/37)</f>
        <v>25.35135135</v>
      </c>
      <c r="B939">
        <v>-0.056640625</v>
      </c>
      <c r="C939">
        <v>0.1279296875</v>
      </c>
      <c r="D939">
        <v>0.686279296875</v>
      </c>
      <c r="E939">
        <v>-2.02178955078125</v>
      </c>
      <c r="F939">
        <v>-5.611419677734375</v>
      </c>
      <c r="G939">
        <v>-16.78466796875</v>
      </c>
    </row>
    <row r="940" ht="14.25" customHeight="1">
      <c r="A940" t="str">
        <f>939*(1/37)</f>
        <v>25.37837838</v>
      </c>
      <c r="B940">
        <v>0.250732421875</v>
      </c>
      <c r="C940">
        <v>0.05029296875</v>
      </c>
      <c r="D940">
        <v>0.951904296875</v>
      </c>
      <c r="E940">
        <v>2.277374267578125</v>
      </c>
      <c r="F940">
        <v>-1.28936767578125</v>
      </c>
      <c r="G940">
        <v>10.41793823242188</v>
      </c>
    </row>
    <row r="941" ht="14.25" customHeight="1">
      <c r="A941" t="str">
        <f>940*(1/37)</f>
        <v>25.40540541</v>
      </c>
      <c r="B941">
        <v>-0.270263671875</v>
      </c>
      <c r="C941">
        <v>-0.423583984375</v>
      </c>
      <c r="D941">
        <v>1.353759765625</v>
      </c>
      <c r="E941">
        <v>15.98358154296875</v>
      </c>
      <c r="F941">
        <v>-15.594482421875</v>
      </c>
      <c r="G941">
        <v>9.654998779296875</v>
      </c>
    </row>
    <row r="942" ht="14.25" customHeight="1">
      <c r="A942" t="str">
        <f>941*(1/37)</f>
        <v>25.43243243</v>
      </c>
      <c r="B942">
        <v>0.501708984375</v>
      </c>
      <c r="C942">
        <v>0.26953125</v>
      </c>
      <c r="D942">
        <v>0.774169921875</v>
      </c>
      <c r="E942">
        <v>2.666473388671875</v>
      </c>
      <c r="F942">
        <v>-0.713348388671875</v>
      </c>
      <c r="G942">
        <v>-12.18414306640625</v>
      </c>
    </row>
    <row r="943" ht="14.25" customHeight="1">
      <c r="A943" t="str">
        <f>942*(1/37)</f>
        <v>25.45945946</v>
      </c>
      <c r="B943">
        <v>-0.14892578125</v>
      </c>
      <c r="C943">
        <v>0.15576171875</v>
      </c>
      <c r="D943">
        <v>0.815185546875</v>
      </c>
      <c r="E943">
        <v>12.85171508789062</v>
      </c>
      <c r="F943">
        <v>-11.75308227539062</v>
      </c>
      <c r="G943">
        <v>0.843048095703125</v>
      </c>
    </row>
    <row r="944" ht="14.25" customHeight="1">
      <c r="A944" t="str">
        <f>943*(1/37)</f>
        <v>25.48648649</v>
      </c>
      <c r="B944">
        <v>0.434814453125</v>
      </c>
      <c r="C944">
        <v>-0.07177734375</v>
      </c>
      <c r="D944">
        <v>0.94140625</v>
      </c>
      <c r="E944">
        <v>4.23431396484375</v>
      </c>
      <c r="F944">
        <v>-10.986328125</v>
      </c>
      <c r="G944">
        <v>-4.98199462890625</v>
      </c>
    </row>
    <row r="945" ht="14.25" customHeight="1">
      <c r="A945" t="str">
        <f>944*(1/37)</f>
        <v>25.51351351</v>
      </c>
      <c r="B945">
        <v>0.13427734375</v>
      </c>
      <c r="C945">
        <v>0.66455078125</v>
      </c>
      <c r="D945">
        <v>0.70947265625</v>
      </c>
      <c r="E945">
        <v>-12.61138916015625</v>
      </c>
      <c r="F945">
        <v>6.298065185546875</v>
      </c>
      <c r="G945">
        <v>-4.52423095703125</v>
      </c>
    </row>
    <row r="946" ht="14.25" customHeight="1">
      <c r="A946" t="str">
        <f>945*(1/37)</f>
        <v>25.54054054</v>
      </c>
      <c r="B946">
        <v>0.154296875</v>
      </c>
      <c r="C946">
        <v>-0.775146484375</v>
      </c>
      <c r="D946">
        <v>0.95361328125</v>
      </c>
      <c r="E946">
        <v>16.76177978515625</v>
      </c>
      <c r="F946">
        <v>-3.30352783203125</v>
      </c>
      <c r="G946">
        <v>12.71820068359375</v>
      </c>
    </row>
    <row r="947" ht="14.25" customHeight="1">
      <c r="A947" t="str">
        <f>946*(1/37)</f>
        <v>25.56756757</v>
      </c>
      <c r="B947">
        <v>-0.176513671875</v>
      </c>
      <c r="C947">
        <v>-0.257568359375</v>
      </c>
      <c r="D947">
        <v>1.329833984375</v>
      </c>
      <c r="E947">
        <v>-11.8255615234375</v>
      </c>
      <c r="F947">
        <v>-8.296966552734375</v>
      </c>
      <c r="G947">
        <v>-0.690460205078125</v>
      </c>
    </row>
    <row r="948" ht="14.25" customHeight="1">
      <c r="A948" t="str">
        <f>947*(1/37)</f>
        <v>25.59459459</v>
      </c>
      <c r="B948">
        <v>-0.029052734375</v>
      </c>
      <c r="C948">
        <v>0.334228515625</v>
      </c>
      <c r="D948">
        <v>0.88623046875</v>
      </c>
      <c r="E948">
        <v>2.063751220703125</v>
      </c>
      <c r="F948">
        <v>-16.36505126953125</v>
      </c>
      <c r="G948">
        <v>1.224517822265625</v>
      </c>
    </row>
    <row r="949" ht="14.25" customHeight="1">
      <c r="A949" t="str">
        <f>948*(1/37)</f>
        <v>25.62162162</v>
      </c>
      <c r="B949">
        <v>1.063232421875</v>
      </c>
      <c r="C949">
        <v>0.32568359375</v>
      </c>
      <c r="D949">
        <v>0.7333984375</v>
      </c>
      <c r="E949">
        <v>-21.61788940429688</v>
      </c>
      <c r="F949">
        <v>10.47515869140625</v>
      </c>
      <c r="G949">
        <v>8.88824462890625</v>
      </c>
    </row>
    <row r="950" ht="14.25" customHeight="1">
      <c r="A950" t="str">
        <f>949*(1/37)</f>
        <v>25.64864865</v>
      </c>
      <c r="B950">
        <v>-0.48583984375</v>
      </c>
      <c r="C950">
        <v>0.3076171875</v>
      </c>
      <c r="D950">
        <v>0.4296875</v>
      </c>
      <c r="E950">
        <v>-10.650634765625</v>
      </c>
      <c r="F950">
        <v>9.754180908203125</v>
      </c>
      <c r="G950">
        <v>23.83041381835938</v>
      </c>
    </row>
    <row r="951" ht="14.25" customHeight="1">
      <c r="A951" t="str">
        <f>950*(1/37)</f>
        <v>25.67567568</v>
      </c>
      <c r="B951">
        <v>0.12939453125</v>
      </c>
      <c r="C951">
        <v>0.30859375</v>
      </c>
      <c r="D951">
        <v>0.5947265625</v>
      </c>
      <c r="E951">
        <v>-12.61138916015625</v>
      </c>
      <c r="F951">
        <v>-4.459381103515625</v>
      </c>
      <c r="G951">
        <v>11.1846923828125</v>
      </c>
    </row>
    <row r="952" ht="14.25" customHeight="1">
      <c r="A952" t="str">
        <f>951*(1/37)</f>
        <v>25.7027027</v>
      </c>
      <c r="B952">
        <v>-0.09814453125</v>
      </c>
      <c r="C952">
        <v>-0.08447265625</v>
      </c>
      <c r="D952">
        <v>1.033203125</v>
      </c>
      <c r="E952">
        <v>-16.5252685546875</v>
      </c>
      <c r="F952">
        <v>-2.506256103515625</v>
      </c>
      <c r="G952">
        <v>-15.63262939453125</v>
      </c>
    </row>
    <row r="953" ht="14.25" customHeight="1">
      <c r="A953" t="str">
        <f>952*(1/37)</f>
        <v>25.72972973</v>
      </c>
      <c r="B953">
        <v>-0.091552734375</v>
      </c>
      <c r="C953">
        <v>-0.177490234375</v>
      </c>
      <c r="D953">
        <v>0.8115234375</v>
      </c>
      <c r="E953">
        <v>-14.56832885742188</v>
      </c>
      <c r="F953">
        <v>2.071380615234375</v>
      </c>
      <c r="G953">
        <v>-16.97158813476562</v>
      </c>
    </row>
    <row r="954" ht="14.25" customHeight="1">
      <c r="A954" t="str">
        <f>953*(1/37)</f>
        <v>25.75675676</v>
      </c>
      <c r="B954">
        <v>-0.258544921875</v>
      </c>
      <c r="C954">
        <v>-0.2080078125</v>
      </c>
      <c r="D954">
        <v>1.1376953125</v>
      </c>
      <c r="E954">
        <v>-22.01080322265625</v>
      </c>
      <c r="F954">
        <v>-13.29421997070312</v>
      </c>
      <c r="G954">
        <v>2.84576416015625</v>
      </c>
    </row>
    <row r="955" ht="14.25" customHeight="1">
      <c r="A955" t="str">
        <f>954*(1/37)</f>
        <v>25.78378378</v>
      </c>
      <c r="B955">
        <v>0.7353515625</v>
      </c>
      <c r="C955">
        <v>-0.7744140625</v>
      </c>
      <c r="D955">
        <v>0.79248046875</v>
      </c>
      <c r="E955">
        <v>-5.950927734375</v>
      </c>
      <c r="F955">
        <v>0.152587890625</v>
      </c>
      <c r="G955">
        <v>9.65118408203125</v>
      </c>
    </row>
    <row r="956" ht="14.25" customHeight="1">
      <c r="A956" t="str">
        <f>955*(1/37)</f>
        <v>25.81081081</v>
      </c>
      <c r="B956">
        <v>0.23828125</v>
      </c>
      <c r="C956">
        <v>-0.0146484375</v>
      </c>
      <c r="D956">
        <v>0.948486328125</v>
      </c>
      <c r="E956">
        <v>-18.09310913085938</v>
      </c>
      <c r="F956">
        <v>-4.840850830078125</v>
      </c>
      <c r="G956">
        <v>-7.587432861328125</v>
      </c>
    </row>
    <row r="957" ht="14.25" customHeight="1">
      <c r="A957" t="str">
        <f>956*(1/37)</f>
        <v>25.83783784</v>
      </c>
      <c r="B957">
        <v>0.0048828125</v>
      </c>
      <c r="C957">
        <v>-0.949462890625</v>
      </c>
      <c r="D957">
        <v>1.389892578125</v>
      </c>
      <c r="E957">
        <v>-8.693695068359375</v>
      </c>
      <c r="F957">
        <v>-5.60760498046875</v>
      </c>
      <c r="G957">
        <v>8.121490478515625</v>
      </c>
    </row>
    <row r="958" ht="14.25" customHeight="1">
      <c r="A958" t="str">
        <f>957*(1/37)</f>
        <v>25.86486486</v>
      </c>
      <c r="B958">
        <v>0.600830078125</v>
      </c>
      <c r="C958">
        <v>-0.344970703125</v>
      </c>
      <c r="D958">
        <v>0.824951171875</v>
      </c>
      <c r="E958">
        <v>-4.7760009765625</v>
      </c>
      <c r="F958">
        <v>5.146026611328125</v>
      </c>
      <c r="G958">
        <v>3.139495849609375</v>
      </c>
    </row>
    <row r="959" ht="14.25" customHeight="1">
      <c r="A959" t="str">
        <f>958*(1/37)</f>
        <v>25.89189189</v>
      </c>
      <c r="B959">
        <v>0.19970703125</v>
      </c>
      <c r="C959">
        <v>-0.701416015625</v>
      </c>
      <c r="D959">
        <v>1.484375</v>
      </c>
      <c r="E959">
        <v>-11.04354858398438</v>
      </c>
      <c r="F959">
        <v>-0.232696533203125</v>
      </c>
      <c r="G959">
        <v>-9.8876953125</v>
      </c>
    </row>
    <row r="960" ht="14.25" customHeight="1">
      <c r="A960" t="str">
        <f>959*(1/37)</f>
        <v>25.91891892</v>
      </c>
      <c r="B960">
        <v>0.395751953125</v>
      </c>
      <c r="C960">
        <v>-0.060302734375</v>
      </c>
      <c r="D960">
        <v>1.393798828125</v>
      </c>
      <c r="E960">
        <v>-2.635955810546875</v>
      </c>
      <c r="F960">
        <v>3.99017333984375</v>
      </c>
      <c r="G960">
        <v>1.605987548828125</v>
      </c>
    </row>
    <row r="961" ht="14.25" customHeight="1">
      <c r="A961" t="str">
        <f>960*(1/37)</f>
        <v>25.94594595</v>
      </c>
      <c r="B961">
        <v>0.62744140625</v>
      </c>
      <c r="C961">
        <v>-0.420654296875</v>
      </c>
      <c r="D961">
        <v>0.73046875</v>
      </c>
      <c r="E961">
        <v>-2.4261474609375</v>
      </c>
      <c r="F961">
        <v>2.841949462890625</v>
      </c>
      <c r="G961">
        <v>-2.605438232421875</v>
      </c>
    </row>
    <row r="962" ht="14.25" customHeight="1">
      <c r="A962" t="str">
        <f>961*(1/37)</f>
        <v>25.97297297</v>
      </c>
      <c r="B962">
        <v>-0.038818359375</v>
      </c>
      <c r="C962">
        <v>-0.34765625</v>
      </c>
      <c r="D962">
        <v>1.064453125</v>
      </c>
      <c r="E962">
        <v>4.23431396484375</v>
      </c>
      <c r="F962">
        <v>5.573272705078125</v>
      </c>
      <c r="G962">
        <v>6.206512451171875</v>
      </c>
    </row>
    <row r="963" ht="14.25" customHeight="1">
      <c r="A963" t="str">
        <f>962*(1/37)</f>
        <v>26</v>
      </c>
      <c r="B963">
        <v>0.27783203125</v>
      </c>
      <c r="C963">
        <v>-0.259033203125</v>
      </c>
      <c r="D963">
        <v>0.430419921875</v>
      </c>
      <c r="E963">
        <v>10.894775390625</v>
      </c>
      <c r="F963">
        <v>0.919342041015625</v>
      </c>
      <c r="G963">
        <v>7.7362060546875</v>
      </c>
    </row>
    <row r="964" ht="14.25" customHeight="1">
      <c r="A964" t="str">
        <f>963*(1/37)</f>
        <v>26.02702703</v>
      </c>
      <c r="B964">
        <v>0.177001953125</v>
      </c>
      <c r="C964">
        <v>0.00244140625</v>
      </c>
      <c r="D964">
        <v>1.380859375</v>
      </c>
      <c r="E964">
        <v>10.50186157226562</v>
      </c>
      <c r="F964">
        <v>5.146026611328125</v>
      </c>
      <c r="G964">
        <v>7.740020751953125</v>
      </c>
    </row>
    <row r="965" ht="14.25" customHeight="1">
      <c r="A965" t="str">
        <f>964*(1/37)</f>
        <v>26.05405405</v>
      </c>
      <c r="B965">
        <v>0.03271484375</v>
      </c>
      <c r="C965">
        <v>0.117919921875</v>
      </c>
      <c r="D965">
        <v>0.71142578125</v>
      </c>
      <c r="E965">
        <v>8.93402099609375</v>
      </c>
      <c r="F965">
        <v>10.52474975585938</v>
      </c>
      <c r="G965">
        <v>4.673004150390625</v>
      </c>
    </row>
    <row r="966" ht="14.25" customHeight="1">
      <c r="A966" t="str">
        <f>965*(1/37)</f>
        <v>26.08108108</v>
      </c>
      <c r="B966">
        <v>0.453369140625</v>
      </c>
      <c r="C966">
        <v>-0.2353515625</v>
      </c>
      <c r="D966">
        <v>0.6259765625</v>
      </c>
      <c r="E966">
        <v>-7.91168212890625</v>
      </c>
      <c r="F966">
        <v>23.96774291992188</v>
      </c>
      <c r="G966">
        <v>-5.2642822265625</v>
      </c>
    </row>
    <row r="967" ht="14.25" customHeight="1">
      <c r="A967" t="str">
        <f>966*(1/37)</f>
        <v>26.10810811</v>
      </c>
      <c r="B967">
        <v>-0.0107421875</v>
      </c>
      <c r="C967">
        <v>0.16796875</v>
      </c>
      <c r="D967">
        <v>0.77685546875</v>
      </c>
      <c r="E967">
        <v>5.79071044921875</v>
      </c>
      <c r="F967">
        <v>14.74761962890625</v>
      </c>
      <c r="G967">
        <v>7.354736328125</v>
      </c>
    </row>
    <row r="968" ht="14.25" customHeight="1">
      <c r="A968" t="str">
        <f>967*(1/37)</f>
        <v>26.13513514</v>
      </c>
      <c r="B968">
        <v>0.26171875</v>
      </c>
      <c r="C968">
        <v>0.48779296875</v>
      </c>
      <c r="D968">
        <v>1.13330078125</v>
      </c>
      <c r="E968">
        <v>4.627227783203125</v>
      </c>
      <c r="F968">
        <v>6.679534912109375</v>
      </c>
      <c r="G968">
        <v>-8.35418701171875</v>
      </c>
    </row>
    <row r="969" ht="14.25" customHeight="1">
      <c r="A969" t="str">
        <f>968*(1/37)</f>
        <v>26.16216216</v>
      </c>
      <c r="B969">
        <v>0.15234375</v>
      </c>
      <c r="C969">
        <v>-0.357666015625</v>
      </c>
      <c r="D969">
        <v>0.97998046875</v>
      </c>
      <c r="E969">
        <v>6.191253662109375</v>
      </c>
      <c r="F969">
        <v>14.36233520507812</v>
      </c>
      <c r="G969">
        <v>10.41793823242188</v>
      </c>
    </row>
    <row r="970" ht="14.25" customHeight="1">
      <c r="A970" t="str">
        <f>969*(1/37)</f>
        <v>26.18918919</v>
      </c>
      <c r="B970">
        <v>-0.16064453125</v>
      </c>
      <c r="C970">
        <v>-0.18115234375</v>
      </c>
      <c r="D970">
        <v>0.7470703125</v>
      </c>
      <c r="E970">
        <v>10.50186157226562</v>
      </c>
      <c r="F970">
        <v>18.58901977539062</v>
      </c>
      <c r="G970">
        <v>8.121490478515625</v>
      </c>
    </row>
    <row r="971" ht="14.25" customHeight="1">
      <c r="A971" t="str">
        <f>970*(1/37)</f>
        <v>26.21621622</v>
      </c>
      <c r="B971">
        <v>-0.470703125</v>
      </c>
      <c r="C971">
        <v>0.081298828125</v>
      </c>
      <c r="D971">
        <v>1.326904296875</v>
      </c>
      <c r="E971">
        <v>-0.46539306640625</v>
      </c>
      <c r="F971">
        <v>13.09967041015625</v>
      </c>
      <c r="G971">
        <v>12.33673095703125</v>
      </c>
    </row>
    <row r="972" ht="14.25" customHeight="1">
      <c r="A972" t="str">
        <f>971*(1/37)</f>
        <v>26.24324324</v>
      </c>
      <c r="B972">
        <v>-0.7158203125</v>
      </c>
      <c r="C972">
        <v>-0.286376953125</v>
      </c>
      <c r="D972">
        <v>0.848876953125</v>
      </c>
      <c r="E972">
        <v>3.83758544921875</v>
      </c>
      <c r="F972">
        <v>7.831573486328125</v>
      </c>
      <c r="G972">
        <v>9.26971435546875</v>
      </c>
    </row>
    <row r="973" ht="14.25" customHeight="1">
      <c r="A973" t="str">
        <f>972*(1/37)</f>
        <v>26.27027027</v>
      </c>
      <c r="B973">
        <v>-0.121826171875</v>
      </c>
      <c r="C973">
        <v>0.267822265625</v>
      </c>
      <c r="D973">
        <v>0.90673828125</v>
      </c>
      <c r="E973">
        <v>17.55142211914062</v>
      </c>
      <c r="F973">
        <v>2.4566650390625</v>
      </c>
      <c r="G973">
        <v>11.95144653320312</v>
      </c>
    </row>
    <row r="974" ht="14.25" customHeight="1">
      <c r="A974" t="str">
        <f>973*(1/37)</f>
        <v>26.2972973</v>
      </c>
      <c r="B974">
        <v>-0.248046875</v>
      </c>
      <c r="C974">
        <v>0.3525390625</v>
      </c>
      <c r="D974">
        <v>0.74462890625</v>
      </c>
      <c r="E974">
        <v>2.277374267578125</v>
      </c>
      <c r="F974">
        <v>-2.92205810546875</v>
      </c>
      <c r="G974">
        <v>18.0816650390625</v>
      </c>
    </row>
    <row r="975" ht="14.25" customHeight="1">
      <c r="A975" t="str">
        <f>974*(1/37)</f>
        <v>26.32432432</v>
      </c>
      <c r="B975">
        <v>-0.439697265625</v>
      </c>
      <c r="C975">
        <v>0.488037109375</v>
      </c>
      <c r="D975">
        <v>1.11279296875</v>
      </c>
      <c r="E975">
        <v>-14.56832885742188</v>
      </c>
      <c r="F975">
        <v>20.7366943359375</v>
      </c>
      <c r="G975">
        <v>-6.8206787109375</v>
      </c>
    </row>
    <row r="976" ht="14.25" customHeight="1">
      <c r="A976" t="str">
        <f>975*(1/37)</f>
        <v>26.35135135</v>
      </c>
      <c r="B976">
        <v>-0.177001953125</v>
      </c>
      <c r="C976">
        <v>0.36474609375</v>
      </c>
      <c r="D976">
        <v>0.980712890625</v>
      </c>
      <c r="E976">
        <v>-14.17922973632812</v>
      </c>
      <c r="F976">
        <v>0.152587890625</v>
      </c>
      <c r="G976">
        <v>0.865936279296875</v>
      </c>
    </row>
    <row r="977" ht="14.25" customHeight="1">
      <c r="A977" t="str">
        <f>976*(1/37)</f>
        <v>26.37837838</v>
      </c>
      <c r="B977">
        <v>-0.40478515625</v>
      </c>
      <c r="C977">
        <v>-0.36376953125</v>
      </c>
      <c r="D977">
        <v>0.937255859375</v>
      </c>
      <c r="E977">
        <v>-8.30078125</v>
      </c>
      <c r="F977">
        <v>-0.99945068359375</v>
      </c>
      <c r="G977">
        <v>3.5247802734375</v>
      </c>
    </row>
    <row r="978" ht="14.25" customHeight="1">
      <c r="A978" t="str">
        <f>977*(1/37)</f>
        <v>26.40540541</v>
      </c>
      <c r="B978">
        <v>-0.397705078125</v>
      </c>
      <c r="C978">
        <v>-0.278076171875</v>
      </c>
      <c r="D978">
        <v>0.9716796875</v>
      </c>
      <c r="E978">
        <v>-15.35415649414062</v>
      </c>
      <c r="F978">
        <v>-5.60760498046875</v>
      </c>
      <c r="G978">
        <v>-6.053924560546875</v>
      </c>
    </row>
    <row r="979" ht="14.25" customHeight="1">
      <c r="A979" t="str">
        <f>978*(1/37)</f>
        <v>26.43243243</v>
      </c>
      <c r="B979">
        <v>-0.25146484375</v>
      </c>
      <c r="C979">
        <v>0.02587890625</v>
      </c>
      <c r="D979">
        <v>0.88037109375</v>
      </c>
      <c r="E979">
        <v>-17.31109619140625</v>
      </c>
      <c r="F979">
        <v>5.91278076171875</v>
      </c>
      <c r="G979">
        <v>14.36233520507812</v>
      </c>
    </row>
    <row r="980" ht="14.25" customHeight="1">
      <c r="A980" t="str">
        <f>979*(1/37)</f>
        <v>26.45945946</v>
      </c>
      <c r="B980">
        <v>-0.1298828125</v>
      </c>
      <c r="C980">
        <v>-0.348388671875</v>
      </c>
      <c r="D980">
        <v>1.14013671875</v>
      </c>
      <c r="E980">
        <v>-10.25772094726562</v>
      </c>
      <c r="F980">
        <v>-4.0740966796875</v>
      </c>
      <c r="G980">
        <v>4.673004150390625</v>
      </c>
    </row>
    <row r="981" ht="14.25" customHeight="1">
      <c r="A981" t="str">
        <f>980*(1/37)</f>
        <v>26.48648649</v>
      </c>
      <c r="B981">
        <v>-0.170166015625</v>
      </c>
      <c r="C981">
        <v>-0.50732421875</v>
      </c>
      <c r="D981">
        <v>0.800537109375</v>
      </c>
      <c r="E981">
        <v>-5.558013916015625</v>
      </c>
      <c r="F981">
        <v>-16.36505126953125</v>
      </c>
      <c r="G981">
        <v>7.740020751953125</v>
      </c>
    </row>
    <row r="982" ht="14.25" customHeight="1">
      <c r="A982" t="str">
        <f>981*(1/37)</f>
        <v>26.51351351</v>
      </c>
      <c r="B982">
        <v>0.320068359375</v>
      </c>
      <c r="C982">
        <v>-0.156494140625</v>
      </c>
      <c r="D982">
        <v>0.749267578125</v>
      </c>
      <c r="E982">
        <v>-9.674072265625</v>
      </c>
      <c r="F982">
        <v>-8.30078125</v>
      </c>
      <c r="G982">
        <v>1.605987548828125</v>
      </c>
    </row>
    <row r="983" ht="14.25" customHeight="1">
      <c r="A983" t="str">
        <f>982*(1/37)</f>
        <v>26.54054054</v>
      </c>
      <c r="B983">
        <v>0.209716796875</v>
      </c>
      <c r="C983">
        <v>-0.6572265625</v>
      </c>
      <c r="D983">
        <v>1.05712890625</v>
      </c>
      <c r="E983">
        <v>-20.83587646484375</v>
      </c>
      <c r="F983">
        <v>-3.307342529296875</v>
      </c>
      <c r="G983">
        <v>1.605987548828125</v>
      </c>
    </row>
    <row r="984" ht="14.25" customHeight="1">
      <c r="A984" t="str">
        <f>983*(1/37)</f>
        <v>26.56756757</v>
      </c>
      <c r="B984">
        <v>0.28857421875</v>
      </c>
      <c r="C984">
        <v>-0.21630859375</v>
      </c>
      <c r="D984">
        <v>1.15771484375</v>
      </c>
      <c r="E984">
        <v>-3.60107421875</v>
      </c>
      <c r="F984">
        <v>-9.83428955078125</v>
      </c>
      <c r="G984">
        <v>14.251708984375</v>
      </c>
    </row>
    <row r="985" ht="14.25" customHeight="1">
      <c r="A985" t="str">
        <f>984*(1/37)</f>
        <v>26.59459459</v>
      </c>
      <c r="B985">
        <v>0.025634765625</v>
      </c>
      <c r="C985">
        <v>-0.3896484375</v>
      </c>
      <c r="D985">
        <v>0.910400390625</v>
      </c>
      <c r="E985">
        <v>-7.13348388671875</v>
      </c>
      <c r="F985">
        <v>-17.8985595703125</v>
      </c>
      <c r="G985">
        <v>-12.95089721679688</v>
      </c>
    </row>
    <row r="986" ht="14.25" customHeight="1">
      <c r="A986" t="str">
        <f>985*(1/37)</f>
        <v>26.62162162</v>
      </c>
      <c r="B986">
        <v>0.39208984375</v>
      </c>
      <c r="C986">
        <v>0.2275390625</v>
      </c>
      <c r="D986">
        <v>1.042236328125</v>
      </c>
      <c r="E986">
        <v>-2.819061279296875</v>
      </c>
      <c r="F986">
        <v>-4.974365234375</v>
      </c>
      <c r="G986">
        <v>8.502960205078125</v>
      </c>
    </row>
    <row r="987" ht="14.25" customHeight="1">
      <c r="A987" t="str">
        <f>986*(1/37)</f>
        <v>26.64864865</v>
      </c>
      <c r="B987">
        <v>-0.22509765625</v>
      </c>
      <c r="C987">
        <v>1.4189453125</v>
      </c>
      <c r="D987">
        <v>0.9423828125</v>
      </c>
      <c r="E987">
        <v>-5.168914794921875</v>
      </c>
      <c r="F987">
        <v>13.98086547851562</v>
      </c>
      <c r="G987">
        <v>3.139495849609375</v>
      </c>
    </row>
    <row r="988" ht="14.25" customHeight="1">
      <c r="A988" t="str">
        <f>987*(1/37)</f>
        <v>26.67567568</v>
      </c>
      <c r="B988">
        <v>-1.26171875</v>
      </c>
      <c r="C988">
        <v>0.4248046875</v>
      </c>
      <c r="D988">
        <v>1.241455078125</v>
      </c>
      <c r="E988">
        <v>7.75909423828125</v>
      </c>
      <c r="F988">
        <v>-30.57479858398438</v>
      </c>
      <c r="G988">
        <v>5.82122802734375</v>
      </c>
    </row>
    <row r="989" ht="14.25" customHeight="1">
      <c r="A989" t="str">
        <f>988*(1/37)</f>
        <v>26.7027027</v>
      </c>
      <c r="B989">
        <v>0.481689453125</v>
      </c>
      <c r="C989">
        <v>-0.828125</v>
      </c>
      <c r="D989">
        <v>1.379150390625</v>
      </c>
      <c r="E989">
        <v>1.88446044921875</v>
      </c>
      <c r="F989">
        <v>-7.991790771484375</v>
      </c>
      <c r="G989">
        <v>-2.223968505859375</v>
      </c>
    </row>
    <row r="990" ht="14.25" customHeight="1">
      <c r="A990" t="str">
        <f>989*(1/37)</f>
        <v>26.72972973</v>
      </c>
      <c r="B990">
        <v>0.0126953125</v>
      </c>
      <c r="C990">
        <v>-0.146240234375</v>
      </c>
      <c r="D990">
        <v>1.109375</v>
      </c>
      <c r="E990">
        <v>10.10894775390625</v>
      </c>
      <c r="F990">
        <v>-20.59173583984375</v>
      </c>
      <c r="G990">
        <v>0.9765625</v>
      </c>
    </row>
    <row r="991" ht="14.25" customHeight="1">
      <c r="A991" t="str">
        <f>990*(1/37)</f>
        <v>26.75675676</v>
      </c>
      <c r="B991">
        <v>0.186279296875</v>
      </c>
      <c r="C991">
        <v>0.083984375</v>
      </c>
      <c r="D991">
        <v>0.961181640625</v>
      </c>
      <c r="E991">
        <v>-0.0762939453125</v>
      </c>
      <c r="F991">
        <v>-9.45281982421875</v>
      </c>
      <c r="G991">
        <v>-1.4190673828125</v>
      </c>
    </row>
    <row r="992" ht="14.25" customHeight="1">
      <c r="A992" t="str">
        <f>991*(1/37)</f>
        <v>26.78378378</v>
      </c>
      <c r="B992">
        <v>0.22216796875</v>
      </c>
      <c r="C992">
        <v>-0.33984375</v>
      </c>
      <c r="D992">
        <v>1.240966796875</v>
      </c>
      <c r="E992">
        <v>15.98739624023438</v>
      </c>
      <c r="F992">
        <v>1.68609619140625</v>
      </c>
      <c r="G992">
        <v>-3.757476806640625</v>
      </c>
    </row>
    <row r="993" ht="14.25" customHeight="1">
      <c r="A993" t="str">
        <f>992*(1/37)</f>
        <v>26.81081081</v>
      </c>
      <c r="B993">
        <v>0.403076171875</v>
      </c>
      <c r="C993">
        <v>0.44677734375</v>
      </c>
      <c r="D993">
        <v>0.554443359375</v>
      </c>
      <c r="E993">
        <v>10.10894775390625</v>
      </c>
      <c r="F993">
        <v>-9.067535400390625</v>
      </c>
      <c r="G993">
        <v>10.80322265625</v>
      </c>
    </row>
    <row r="994" ht="14.25" customHeight="1">
      <c r="A994" t="str">
        <f>993*(1/37)</f>
        <v>26.83783784</v>
      </c>
      <c r="B994">
        <v>0.403564453125</v>
      </c>
      <c r="C994">
        <v>0.98046875</v>
      </c>
      <c r="D994">
        <v>1.783447265625</v>
      </c>
      <c r="E994">
        <v>-4.756927490234375</v>
      </c>
      <c r="F994">
        <v>-12.908935546875</v>
      </c>
      <c r="G994">
        <v>-4.138946533203125</v>
      </c>
    </row>
    <row r="995" ht="14.25" customHeight="1">
      <c r="A995" t="str">
        <f>994*(1/37)</f>
        <v>26.86486486</v>
      </c>
      <c r="B995">
        <v>0.1162109375</v>
      </c>
      <c r="C995">
        <v>-1.086669921875</v>
      </c>
      <c r="D995">
        <v>0.228515625</v>
      </c>
      <c r="E995">
        <v>12.0697021484375</v>
      </c>
      <c r="F995">
        <v>-7.14874267578125</v>
      </c>
      <c r="G995">
        <v>10.03646850585938</v>
      </c>
    </row>
    <row r="996" ht="14.25" customHeight="1">
      <c r="A996" t="str">
        <f>995*(1/37)</f>
        <v>26.89189189</v>
      </c>
      <c r="B996">
        <v>0.70751953125</v>
      </c>
      <c r="C996">
        <v>-0.78173828125</v>
      </c>
      <c r="D996">
        <v>0.619140625</v>
      </c>
      <c r="E996">
        <v>1.88446044921875</v>
      </c>
      <c r="F996">
        <v>2.4566650390625</v>
      </c>
      <c r="G996">
        <v>-8.35418701171875</v>
      </c>
    </row>
    <row r="997" ht="14.25" customHeight="1">
      <c r="A997" t="str">
        <f>996*(1/37)</f>
        <v>26.91891892</v>
      </c>
      <c r="B997">
        <v>0.0771484375</v>
      </c>
      <c r="C997">
        <v>-0.0185546875</v>
      </c>
      <c r="D997">
        <v>1.437255859375</v>
      </c>
      <c r="E997">
        <v>-0.858306884765625</v>
      </c>
      <c r="F997">
        <v>1.65557861328125</v>
      </c>
      <c r="G997">
        <v>2.37274169921875</v>
      </c>
    </row>
    <row r="998" ht="14.25" customHeight="1">
      <c r="A998" t="str">
        <f>997*(1/37)</f>
        <v>26.94594595</v>
      </c>
      <c r="B998">
        <v>0.276123046875</v>
      </c>
      <c r="C998">
        <v>-0.184326171875</v>
      </c>
      <c r="D998">
        <v>0.698974609375</v>
      </c>
      <c r="E998">
        <v>6.58416748046875</v>
      </c>
      <c r="F998">
        <v>1.30462646484375</v>
      </c>
      <c r="G998">
        <v>10.03646850585938</v>
      </c>
    </row>
    <row r="999" ht="14.25" customHeight="1">
      <c r="A999" t="str">
        <f>998*(1/37)</f>
        <v>26.97297297</v>
      </c>
      <c r="B999">
        <v>-0.28662109375</v>
      </c>
      <c r="C999">
        <v>0.22021484375</v>
      </c>
      <c r="D999">
        <v>1.0205078125</v>
      </c>
      <c r="E999">
        <v>13.63372802734375</v>
      </c>
      <c r="F999">
        <v>8.602142333984375</v>
      </c>
      <c r="G999">
        <v>1.60980224609375</v>
      </c>
    </row>
    <row r="1000" ht="14.25" customHeight="1">
      <c r="A1000" t="str">
        <f>999*(1/37)</f>
        <v>27</v>
      </c>
      <c r="B1000">
        <v>-0.17431640625</v>
      </c>
      <c r="C1000">
        <v>-0.643310546875</v>
      </c>
      <c r="D1000">
        <v>0.846923828125</v>
      </c>
      <c r="E1000">
        <v>-1.251220703125</v>
      </c>
      <c r="F1000">
        <v>-13.13400268554688</v>
      </c>
      <c r="G1000">
        <v>-0.308990478515625</v>
      </c>
    </row>
    <row r="1001" ht="14.25" customHeight="1">
      <c r="A1001" t="str">
        <f>1000*(1/37)</f>
        <v>27.02702703</v>
      </c>
      <c r="B1001">
        <v>-0.4921875</v>
      </c>
      <c r="C1001">
        <v>0.178955078125</v>
      </c>
      <c r="D1001">
        <v>0.898681640625</v>
      </c>
      <c r="E1001">
        <v>-6.732940673828125</v>
      </c>
      <c r="F1001">
        <v>3.60870361328125</v>
      </c>
      <c r="G1001">
        <v>15.39993286132812</v>
      </c>
    </row>
    <row r="1002" ht="14.25" customHeight="1">
      <c r="A1002" t="str">
        <f>1001*(1/37)</f>
        <v>27.05405405</v>
      </c>
      <c r="B1002">
        <v>-0.2080078125</v>
      </c>
      <c r="C1002">
        <v>-0.626220703125</v>
      </c>
      <c r="D1002">
        <v>0.950439453125</v>
      </c>
      <c r="E1002">
        <v>-0.858306884765625</v>
      </c>
      <c r="F1002">
        <v>25.88653564453125</v>
      </c>
      <c r="G1002">
        <v>1.224517822265625</v>
      </c>
    </row>
    <row r="1003" ht="14.25" customHeight="1">
      <c r="A1003" t="str">
        <f>1002*(1/37)</f>
        <v>27.08108108</v>
      </c>
      <c r="B1003">
        <v>-0.265869140625</v>
      </c>
      <c r="C1003">
        <v>0.39990234375</v>
      </c>
      <c r="D1003">
        <v>0.787109375</v>
      </c>
      <c r="E1003">
        <v>-4.383087158203125</v>
      </c>
      <c r="F1003">
        <v>1.689910888671875</v>
      </c>
      <c r="G1003">
        <v>-0.86212158203125</v>
      </c>
    </row>
    <row r="1004" ht="14.25" customHeight="1">
      <c r="A1004" t="str">
        <f>1003*(1/37)</f>
        <v>27.10810811</v>
      </c>
      <c r="B1004">
        <v>0.6728515625</v>
      </c>
      <c r="C1004">
        <v>0.17578125</v>
      </c>
      <c r="D1004">
        <v>0.805908203125</v>
      </c>
      <c r="E1004">
        <v>-23.57864379882812</v>
      </c>
      <c r="F1004">
        <v>9.368896484375</v>
      </c>
      <c r="G1004">
        <v>-2.6092529296875</v>
      </c>
    </row>
    <row r="1005" ht="14.25" customHeight="1">
      <c r="A1005" t="str">
        <f>1004*(1/37)</f>
        <v>27.13513514</v>
      </c>
      <c r="B1005">
        <v>-0.36572265625</v>
      </c>
      <c r="C1005">
        <v>0.00537109375</v>
      </c>
      <c r="D1005">
        <v>0.776611328125</v>
      </c>
      <c r="E1005">
        <v>-23.18572998046875</v>
      </c>
      <c r="F1005">
        <v>10.13565063476562</v>
      </c>
      <c r="G1005">
        <v>-6.439208984375</v>
      </c>
    </row>
    <row r="1006" ht="14.25" customHeight="1">
      <c r="A1006" t="str">
        <f>1005*(1/37)</f>
        <v>27.16216216</v>
      </c>
      <c r="B1006">
        <v>0.04345703125</v>
      </c>
      <c r="C1006">
        <v>-0.1953125</v>
      </c>
      <c r="D1006">
        <v>0.62451171875</v>
      </c>
      <c r="E1006">
        <v>-7.907867431640625</v>
      </c>
      <c r="F1006">
        <v>0.919342041015625</v>
      </c>
      <c r="G1006">
        <v>-4.90570068359375</v>
      </c>
    </row>
    <row r="1007" ht="14.25" customHeight="1">
      <c r="A1007" t="str">
        <f>1006*(1/37)</f>
        <v>27.18918919</v>
      </c>
      <c r="B1007">
        <v>-0.3232421875</v>
      </c>
      <c r="C1007">
        <v>-0.15087890625</v>
      </c>
      <c r="D1007">
        <v>0.9130859375</v>
      </c>
      <c r="E1007">
        <v>-10.26153564453125</v>
      </c>
      <c r="F1007">
        <v>-4.45556640625</v>
      </c>
      <c r="G1007">
        <v>12.33673095703125</v>
      </c>
    </row>
    <row r="1008" ht="14.25" customHeight="1">
      <c r="A1008" t="str">
        <f>1007*(1/37)</f>
        <v>27.21621622</v>
      </c>
      <c r="B1008">
        <v>0.005615234375</v>
      </c>
      <c r="C1008">
        <v>-0.097412109375</v>
      </c>
      <c r="D1008">
        <v>1.458984375</v>
      </c>
      <c r="E1008">
        <v>-21.78955078125</v>
      </c>
      <c r="F1008">
        <v>-16.36505126953125</v>
      </c>
      <c r="G1008">
        <v>-0.690460205078125</v>
      </c>
    </row>
    <row r="1009" ht="14.25" customHeight="1">
      <c r="A1009" t="str">
        <f>1008*(1/37)</f>
        <v>27.24324324</v>
      </c>
      <c r="B1009">
        <v>-0.03759765625</v>
      </c>
      <c r="C1009">
        <v>-0.47607421875</v>
      </c>
      <c r="D1009">
        <v>1.368408203125</v>
      </c>
      <c r="E1009">
        <v>-13.00048828125</v>
      </c>
      <c r="F1009">
        <v>-17.4713134765625</v>
      </c>
      <c r="G1009">
        <v>8.121490478515625</v>
      </c>
    </row>
    <row r="1010" ht="14.25" customHeight="1">
      <c r="A1010" t="str">
        <f>1009*(1/37)</f>
        <v>27.27027027</v>
      </c>
      <c r="B1010">
        <v>-0.2763671875</v>
      </c>
      <c r="C1010">
        <v>-0.396240234375</v>
      </c>
      <c r="D1010">
        <v>1.742919921875</v>
      </c>
      <c r="E1010">
        <v>-14.17922973632812</v>
      </c>
      <c r="F1010">
        <v>-24.4293212890625</v>
      </c>
      <c r="G1010">
        <v>-11.80267333984375</v>
      </c>
    </row>
    <row r="1011" ht="14.25" customHeight="1">
      <c r="A1011" t="str">
        <f>1010*(1/37)</f>
        <v>27.2972973</v>
      </c>
      <c r="B1011">
        <v>-0.37109375</v>
      </c>
      <c r="C1011">
        <v>0.870849609375</v>
      </c>
      <c r="D1011">
        <v>2.01513671875</v>
      </c>
      <c r="E1011">
        <v>-1.251220703125</v>
      </c>
      <c r="F1011">
        <v>-13.29421997070312</v>
      </c>
      <c r="G1011">
        <v>4.50897216796875</v>
      </c>
    </row>
    <row r="1012" ht="14.25" customHeight="1">
      <c r="A1012" t="str">
        <f>1011*(1/37)</f>
        <v>27.32432432</v>
      </c>
      <c r="B1012">
        <v>0.385009765625</v>
      </c>
      <c r="C1012">
        <v>-0.409423828125</v>
      </c>
      <c r="D1012">
        <v>1.010986328125</v>
      </c>
      <c r="E1012">
        <v>-5.558013916015625</v>
      </c>
      <c r="F1012">
        <v>-3.30352783203125</v>
      </c>
      <c r="G1012">
        <v>-6.439208984375</v>
      </c>
    </row>
    <row r="1013" ht="14.25" customHeight="1">
      <c r="A1013" t="str">
        <f>1012*(1/37)</f>
        <v>27.35135135</v>
      </c>
      <c r="B1013">
        <v>-0.01806640625</v>
      </c>
      <c r="C1013">
        <v>0.270263671875</v>
      </c>
      <c r="D1013">
        <v>1.029541015625</v>
      </c>
      <c r="E1013">
        <v>10.89096069335938</v>
      </c>
      <c r="F1013">
        <v>-3.30352783203125</v>
      </c>
      <c r="G1013">
        <v>11.322021484375</v>
      </c>
    </row>
    <row r="1014" ht="14.25" customHeight="1">
      <c r="A1014" t="str">
        <f>1013*(1/37)</f>
        <v>27.37837838</v>
      </c>
      <c r="B1014">
        <v>-0.01220703125</v>
      </c>
      <c r="C1014">
        <v>-0.727783203125</v>
      </c>
      <c r="D1014">
        <v>1.2041015625</v>
      </c>
      <c r="E1014">
        <v>5.802154541015625</v>
      </c>
      <c r="F1014">
        <v>-21.35848999023438</v>
      </c>
      <c r="G1014">
        <v>7.7362060546875</v>
      </c>
    </row>
    <row r="1015" ht="14.25" customHeight="1">
      <c r="A1015" t="str">
        <f>1014*(1/37)</f>
        <v>27.40540541</v>
      </c>
      <c r="B1015">
        <v>0.656982421875</v>
      </c>
      <c r="C1015">
        <v>1.01171875</v>
      </c>
      <c r="D1015">
        <v>0.557373046875</v>
      </c>
      <c r="E1015">
        <v>6.977081298828125</v>
      </c>
      <c r="F1015">
        <v>8.21685791015625</v>
      </c>
      <c r="G1015">
        <v>-0.690460205078125</v>
      </c>
    </row>
    <row r="1016" ht="14.25" customHeight="1">
      <c r="A1016" t="str">
        <f>1015*(1/37)</f>
        <v>27.43243243</v>
      </c>
      <c r="B1016">
        <v>0.20654296875</v>
      </c>
      <c r="C1016">
        <v>-0.365966796875</v>
      </c>
      <c r="D1016">
        <v>0.759521484375</v>
      </c>
      <c r="E1016">
        <v>8.937835693359375</v>
      </c>
      <c r="F1016">
        <v>5.91278076171875</v>
      </c>
      <c r="G1016">
        <v>0.457763671875</v>
      </c>
    </row>
    <row r="1017" ht="14.25" customHeight="1">
      <c r="A1017" t="str">
        <f>1016*(1/37)</f>
        <v>27.45945946</v>
      </c>
      <c r="B1017">
        <v>0.546630859375</v>
      </c>
      <c r="C1017">
        <v>-0.03271484375</v>
      </c>
      <c r="D1017">
        <v>0.143310546875</v>
      </c>
      <c r="E1017">
        <v>-12.21847534179688</v>
      </c>
      <c r="F1017">
        <v>17.822265625</v>
      </c>
      <c r="G1017">
        <v>6.206512451171875</v>
      </c>
    </row>
    <row r="1018" ht="14.25" customHeight="1">
      <c r="A1018" t="str">
        <f>1017*(1/37)</f>
        <v>27.48648649</v>
      </c>
      <c r="B1018">
        <v>0.004150390625</v>
      </c>
      <c r="C1018">
        <v>0.19580078125</v>
      </c>
      <c r="D1018">
        <v>1.05078125</v>
      </c>
      <c r="E1018">
        <v>6.98089599609375</v>
      </c>
      <c r="F1018">
        <v>11.67678833007812</v>
      </c>
      <c r="G1018">
        <v>11.1846923828125</v>
      </c>
    </row>
    <row r="1019" ht="14.25" customHeight="1">
      <c r="A1019" t="str">
        <f>1018*(1/37)</f>
        <v>27.51351351</v>
      </c>
      <c r="B1019">
        <v>-0.134033203125</v>
      </c>
      <c r="C1019">
        <v>0.24609375</v>
      </c>
      <c r="D1019">
        <v>0.426025390625</v>
      </c>
      <c r="E1019">
        <v>3.841400146484375</v>
      </c>
      <c r="F1019">
        <v>-2.170562744140625</v>
      </c>
      <c r="G1019">
        <v>0.843048095703125</v>
      </c>
    </row>
    <row r="1020" ht="14.25" customHeight="1">
      <c r="A1020" t="str">
        <f>1019*(1/37)</f>
        <v>27.54054054</v>
      </c>
      <c r="B1020">
        <v>-0.095458984375</v>
      </c>
      <c r="C1020">
        <v>0.0888671875</v>
      </c>
      <c r="D1020">
        <v>0.863037109375</v>
      </c>
      <c r="E1020">
        <v>14.4195556640625</v>
      </c>
      <c r="F1020">
        <v>-21.73995971679688</v>
      </c>
      <c r="G1020">
        <v>6.587982177734375</v>
      </c>
    </row>
    <row r="1021" ht="14.25" customHeight="1">
      <c r="A1021" t="str">
        <f>1020*(1/37)</f>
        <v>27.56756757</v>
      </c>
      <c r="B1021">
        <v>-0.25634765625</v>
      </c>
      <c r="C1021">
        <v>0.339599609375</v>
      </c>
      <c r="D1021">
        <v>1.40283203125</v>
      </c>
      <c r="E1021">
        <v>12.85171508789062</v>
      </c>
      <c r="F1021">
        <v>-5.992889404296875</v>
      </c>
      <c r="G1021">
        <v>10.80322265625</v>
      </c>
    </row>
    <row r="1022" ht="14.25" customHeight="1">
      <c r="A1022" t="str">
        <f>1021*(1/37)</f>
        <v>27.59459459</v>
      </c>
      <c r="B1022">
        <v>0.894775390625</v>
      </c>
      <c r="C1022">
        <v>-0.57373046875</v>
      </c>
      <c r="D1022">
        <v>0.358154296875</v>
      </c>
      <c r="E1022">
        <v>11.67678833007812</v>
      </c>
      <c r="F1022">
        <v>12.40921020507812</v>
      </c>
      <c r="G1022">
        <v>-0.308990478515625</v>
      </c>
    </row>
    <row r="1023" ht="14.25" customHeight="1">
      <c r="A1023" t="str">
        <f>1022*(1/37)</f>
        <v>27.62162162</v>
      </c>
      <c r="B1023">
        <v>0.881591796875</v>
      </c>
      <c r="C1023">
        <v>0.883056640625</v>
      </c>
      <c r="D1023">
        <v>0.578125</v>
      </c>
      <c r="E1023">
        <v>-8.693695068359375</v>
      </c>
      <c r="F1023">
        <v>45.47500610351562</v>
      </c>
      <c r="G1023">
        <v>-0.518798828125</v>
      </c>
    </row>
    <row r="1024" ht="14.25" customHeight="1">
      <c r="A1024" t="str">
        <f>1023*(1/37)</f>
        <v>27.64864865</v>
      </c>
      <c r="B1024">
        <v>0.680419921875</v>
      </c>
      <c r="C1024">
        <v>-0.380859375</v>
      </c>
      <c r="D1024">
        <v>1.506591796875</v>
      </c>
      <c r="E1024">
        <v>2.666473388671875</v>
      </c>
      <c r="F1024">
        <v>7.0648193359375</v>
      </c>
      <c r="G1024">
        <v>-5.672454833984375</v>
      </c>
    </row>
    <row r="1025" ht="14.25" customHeight="1">
      <c r="A1025" t="str">
        <f>1024*(1/37)</f>
        <v>27.67567568</v>
      </c>
      <c r="B1025">
        <v>0.195556640625</v>
      </c>
      <c r="C1025">
        <v>-0.495361328125</v>
      </c>
      <c r="D1025">
        <v>1.041259765625</v>
      </c>
      <c r="E1025">
        <v>8.544921875</v>
      </c>
      <c r="F1025">
        <v>2.838134765625</v>
      </c>
      <c r="G1025">
        <v>0.8392333984375</v>
      </c>
    </row>
    <row r="1026" ht="14.25" customHeight="1">
      <c r="A1026" t="str">
        <f>1025*(1/37)</f>
        <v>27.7027027</v>
      </c>
      <c r="B1026">
        <v>0.16357421875</v>
      </c>
      <c r="C1026">
        <v>0.299072265625</v>
      </c>
      <c r="D1026">
        <v>2.348388671875</v>
      </c>
      <c r="E1026">
        <v>-21.6217041015625</v>
      </c>
      <c r="F1026">
        <v>15.899658203125</v>
      </c>
      <c r="G1026">
        <v>1.99127197265625</v>
      </c>
    </row>
    <row r="1027" ht="14.25" customHeight="1">
      <c r="A1027" t="str">
        <f>1026*(1/37)</f>
        <v>27.72972973</v>
      </c>
      <c r="B1027">
        <v>-0.352294921875</v>
      </c>
      <c r="C1027">
        <v>-0.11767578125</v>
      </c>
      <c r="D1027">
        <v>1.38818359375</v>
      </c>
      <c r="E1027">
        <v>17.55142211914062</v>
      </c>
      <c r="F1027">
        <v>12.05825805664062</v>
      </c>
      <c r="G1027">
        <v>-1.07574462890625</v>
      </c>
    </row>
    <row r="1028" ht="14.25" customHeight="1">
      <c r="A1028" t="str">
        <f>1027*(1/37)</f>
        <v>27.75675676</v>
      </c>
      <c r="B1028">
        <v>0.513427734375</v>
      </c>
      <c r="C1028">
        <v>-0.684326171875</v>
      </c>
      <c r="D1028">
        <v>1.315673828125</v>
      </c>
      <c r="E1028">
        <v>-12.81356811523438</v>
      </c>
      <c r="F1028">
        <v>28.19061279296875</v>
      </c>
      <c r="G1028">
        <v>1.99127197265625</v>
      </c>
    </row>
    <row r="1029" ht="14.25" customHeight="1">
      <c r="A1029" t="str">
        <f>1028*(1/37)</f>
        <v>27.78378378</v>
      </c>
      <c r="B1029">
        <v>0.400390625</v>
      </c>
      <c r="C1029">
        <v>-0.13330078125</v>
      </c>
      <c r="D1029">
        <v>1.34619140625</v>
      </c>
      <c r="E1029">
        <v>6.58416748046875</v>
      </c>
      <c r="F1029">
        <v>5.596160888671875</v>
      </c>
      <c r="G1029">
        <v>3.5247802734375</v>
      </c>
    </row>
    <row r="1030" ht="14.25" customHeight="1">
      <c r="A1030" t="str">
        <f>1029*(1/37)</f>
        <v>27.81081081</v>
      </c>
      <c r="B1030">
        <v>-0.7177734375</v>
      </c>
      <c r="C1030">
        <v>-0.45361328125</v>
      </c>
      <c r="D1030">
        <v>1.541259765625</v>
      </c>
      <c r="E1030">
        <v>5.016326904296875</v>
      </c>
      <c r="F1030">
        <v>-9.83428955078125</v>
      </c>
      <c r="G1030">
        <v>3.5247802734375</v>
      </c>
    </row>
    <row r="1031" ht="14.25" customHeight="1">
      <c r="A1031" t="str">
        <f>1030*(1/37)</f>
        <v>27.83783784</v>
      </c>
      <c r="B1031">
        <v>-0.82470703125</v>
      </c>
      <c r="C1031">
        <v>-0.021240234375</v>
      </c>
      <c r="D1031">
        <v>1.387939453125</v>
      </c>
      <c r="E1031">
        <v>17.55142211914062</v>
      </c>
      <c r="F1031">
        <v>-23.66256713867188</v>
      </c>
      <c r="G1031">
        <v>5.43975830078125</v>
      </c>
    </row>
    <row r="1032" ht="14.25" customHeight="1">
      <c r="A1032" t="str">
        <f>1031*(1/37)</f>
        <v>27.86486486</v>
      </c>
      <c r="B1032">
        <v>0.2626953125</v>
      </c>
      <c r="C1032">
        <v>-2.097412109375</v>
      </c>
      <c r="D1032">
        <v>0.997314453125</v>
      </c>
      <c r="E1032">
        <v>19.1192626953125</v>
      </c>
      <c r="F1032">
        <v>-16.34979248046875</v>
      </c>
      <c r="G1032">
        <v>13.48495483398438</v>
      </c>
    </row>
    <row r="1033" ht="14.25" customHeight="1">
      <c r="A1033" t="str">
        <f>1032*(1/37)</f>
        <v>27.89189189</v>
      </c>
      <c r="B1033">
        <v>-0.041259765625</v>
      </c>
      <c r="C1033">
        <v>1.566650390625</v>
      </c>
      <c r="D1033">
        <v>1.967041015625</v>
      </c>
      <c r="E1033">
        <v>19.90127563476562</v>
      </c>
      <c r="F1033">
        <v>0.152587890625</v>
      </c>
      <c r="G1033">
        <v>12.19940185546875</v>
      </c>
    </row>
    <row r="1034" ht="14.25" customHeight="1">
      <c r="A1034" t="str">
        <f>1033*(1/37)</f>
        <v>27.91891892</v>
      </c>
      <c r="B1034">
        <v>0.191650390625</v>
      </c>
      <c r="C1034">
        <v>-1.7119140625</v>
      </c>
      <c r="D1034">
        <v>0.638671875</v>
      </c>
      <c r="E1034">
        <v>20.68710327148438</v>
      </c>
      <c r="F1034">
        <v>-8.296966552734375</v>
      </c>
      <c r="G1034">
        <v>0.843048095703125</v>
      </c>
    </row>
    <row r="1035" ht="14.25" customHeight="1">
      <c r="A1035" t="str">
        <f>1034*(1/37)</f>
        <v>27.94594595</v>
      </c>
      <c r="B1035">
        <v>0.88916015625</v>
      </c>
      <c r="C1035">
        <v>0.901611328125</v>
      </c>
      <c r="D1035">
        <v>1.795654296875</v>
      </c>
      <c r="E1035">
        <v>21.07620239257812</v>
      </c>
      <c r="F1035">
        <v>7.83538818359375</v>
      </c>
      <c r="G1035">
        <v>7.740020751953125</v>
      </c>
    </row>
    <row r="1036" ht="14.25" customHeight="1">
      <c r="A1036" t="str">
        <f>1035*(1/37)</f>
        <v>27.97297297</v>
      </c>
      <c r="B1036">
        <v>0.511474609375</v>
      </c>
      <c r="C1036">
        <v>-0.6943359375</v>
      </c>
      <c r="D1036">
        <v>-0.17919921875</v>
      </c>
      <c r="E1036">
        <v>33.61129760742188</v>
      </c>
      <c r="F1036">
        <v>15.13290405273438</v>
      </c>
      <c r="G1036">
        <v>2.681732177734375</v>
      </c>
    </row>
    <row r="1037" ht="14.25" customHeight="1">
      <c r="A1037" t="str">
        <f>1036*(1/37)</f>
        <v>28</v>
      </c>
      <c r="B1037">
        <v>0.76220703125</v>
      </c>
      <c r="C1037">
        <v>-0.634765625</v>
      </c>
      <c r="D1037">
        <v>1.500732421875</v>
      </c>
      <c r="E1037">
        <v>17.55142211914062</v>
      </c>
      <c r="F1037">
        <v>23.96774291992188</v>
      </c>
      <c r="G1037">
        <v>13.10348510742188</v>
      </c>
    </row>
    <row r="1038" ht="14.25" customHeight="1">
      <c r="A1038" t="str">
        <f>1037*(1/37)</f>
        <v>28.02702703</v>
      </c>
      <c r="B1038">
        <v>0.4052734375</v>
      </c>
      <c r="C1038">
        <v>0.73583984375</v>
      </c>
      <c r="D1038">
        <v>0.522216796875</v>
      </c>
      <c r="E1038">
        <v>24.993896484375</v>
      </c>
      <c r="F1038">
        <v>4.7607421875</v>
      </c>
      <c r="G1038">
        <v>2.758026123046875</v>
      </c>
    </row>
    <row r="1039" ht="14.25" customHeight="1">
      <c r="A1039" t="str">
        <f>1038*(1/37)</f>
        <v>28.05405405</v>
      </c>
      <c r="B1039">
        <v>-0.490966796875</v>
      </c>
      <c r="C1039">
        <v>0.48388671875</v>
      </c>
      <c r="D1039">
        <v>0.6083984375</v>
      </c>
      <c r="E1039">
        <v>25.18081665039062</v>
      </c>
      <c r="F1039">
        <v>19.744873046875</v>
      </c>
      <c r="G1039">
        <v>-3.3721923828125</v>
      </c>
    </row>
    <row r="1040" ht="14.25" customHeight="1">
      <c r="A1040" t="str">
        <f>1039*(1/37)</f>
        <v>28.08108108</v>
      </c>
      <c r="B1040">
        <v>0.081298828125</v>
      </c>
      <c r="C1040">
        <v>0.77001953125</v>
      </c>
      <c r="D1040">
        <v>1.494873046875</v>
      </c>
      <c r="E1040">
        <v>19.90127563476562</v>
      </c>
      <c r="F1040">
        <v>10.13946533203125</v>
      </c>
      <c r="G1040">
        <v>-14.09912109375</v>
      </c>
    </row>
    <row r="1041" ht="14.25" customHeight="1">
      <c r="A1041" t="str">
        <f>1040*(1/37)</f>
        <v>28.10810811</v>
      </c>
      <c r="B1041">
        <v>0.50244140625</v>
      </c>
      <c r="C1041">
        <v>1.2822265625</v>
      </c>
      <c r="D1041">
        <v>0.199951171875</v>
      </c>
      <c r="E1041">
        <v>9.326934814453125</v>
      </c>
      <c r="F1041">
        <v>10.52474975585938</v>
      </c>
      <c r="G1041">
        <v>6.206512451171875</v>
      </c>
    </row>
    <row r="1042" ht="14.25" customHeight="1">
      <c r="A1042" t="str">
        <f>1041*(1/37)</f>
        <v>28.13513514</v>
      </c>
      <c r="B1042">
        <v>0.983154296875</v>
      </c>
      <c r="C1042">
        <v>1.237548828125</v>
      </c>
      <c r="D1042">
        <v>0.58642578125</v>
      </c>
      <c r="E1042">
        <v>-11.43264770507812</v>
      </c>
      <c r="F1042">
        <v>-3.032684326171875</v>
      </c>
      <c r="G1042">
        <v>-7.205963134765625</v>
      </c>
    </row>
    <row r="1043" ht="14.25" customHeight="1">
      <c r="A1043" t="str">
        <f>1042*(1/37)</f>
        <v>28.16216216</v>
      </c>
      <c r="B1043">
        <v>0.260498046875</v>
      </c>
      <c r="C1043">
        <v>-0.580322265625</v>
      </c>
      <c r="D1043">
        <v>0.17822265625</v>
      </c>
      <c r="E1043">
        <v>3.05938720703125</v>
      </c>
      <c r="F1043">
        <v>2.841949462890625</v>
      </c>
      <c r="G1043">
        <v>13.48495483398438</v>
      </c>
    </row>
    <row r="1044" ht="14.25" customHeight="1">
      <c r="A1044" t="str">
        <f>1043*(1/37)</f>
        <v>28.18918919</v>
      </c>
      <c r="B1044">
        <v>0.6279296875</v>
      </c>
      <c r="C1044">
        <v>-0.161376953125</v>
      </c>
      <c r="D1044">
        <v>0.07861328125</v>
      </c>
      <c r="E1044">
        <v>2.666473388671875</v>
      </c>
      <c r="F1044">
        <v>-10.986328125</v>
      </c>
      <c r="G1044">
        <v>-1.384735107421875</v>
      </c>
    </row>
    <row r="1045" ht="14.25" customHeight="1">
      <c r="A1045" t="str">
        <f>1044*(1/37)</f>
        <v>28.21621622</v>
      </c>
      <c r="B1045">
        <v>-0.37841796875</v>
      </c>
      <c r="C1045">
        <v>-0.312255859375</v>
      </c>
      <c r="D1045">
        <v>0.363525390625</v>
      </c>
      <c r="E1045">
        <v>-16.91818237304688</v>
      </c>
      <c r="F1045">
        <v>-14.06097412109375</v>
      </c>
      <c r="G1045">
        <v>-4.90570068359375</v>
      </c>
    </row>
    <row r="1046" ht="14.25" customHeight="1">
      <c r="A1046" t="str">
        <f>1045*(1/37)</f>
        <v>28.24324324</v>
      </c>
      <c r="B1046">
        <v>0.0771484375</v>
      </c>
      <c r="C1046">
        <v>0.545654296875</v>
      </c>
      <c r="D1046">
        <v>0.6171875</v>
      </c>
      <c r="E1046">
        <v>-20.44296264648438</v>
      </c>
      <c r="F1046">
        <v>-10.6048583984375</v>
      </c>
      <c r="G1046">
        <v>-14.35089111328125</v>
      </c>
    </row>
    <row r="1047" ht="14.25" customHeight="1">
      <c r="A1047" t="str">
        <f>1046*(1/37)</f>
        <v>28.27027027</v>
      </c>
      <c r="B1047">
        <v>0.47216796875</v>
      </c>
      <c r="C1047">
        <v>0.895751953125</v>
      </c>
      <c r="D1047">
        <v>1.67919921875</v>
      </c>
      <c r="E1047">
        <v>-40.42434692382812</v>
      </c>
      <c r="F1047">
        <v>-11.37161254882812</v>
      </c>
      <c r="G1047">
        <v>-5.672454833984375</v>
      </c>
    </row>
    <row r="1048" ht="14.25" customHeight="1">
      <c r="A1048" t="str">
        <f>1047*(1/37)</f>
        <v>28.2972973</v>
      </c>
      <c r="B1048">
        <v>-0.038818359375</v>
      </c>
      <c r="C1048">
        <v>-0.848876953125</v>
      </c>
      <c r="D1048">
        <v>0.939697265625</v>
      </c>
      <c r="E1048">
        <v>-32.98187255859375</v>
      </c>
      <c r="F1048">
        <v>-9.063720703125</v>
      </c>
      <c r="G1048">
        <v>-9.8876953125</v>
      </c>
    </row>
    <row r="1049" ht="14.25" customHeight="1">
      <c r="A1049" t="str">
        <f>1048*(1/37)</f>
        <v>28.32432432</v>
      </c>
      <c r="B1049">
        <v>-0.61083984375</v>
      </c>
      <c r="C1049">
        <v>-0.552001953125</v>
      </c>
      <c r="D1049">
        <v>1.39501953125</v>
      </c>
      <c r="E1049">
        <v>-28.85818481445312</v>
      </c>
      <c r="F1049">
        <v>-16.75033569335938</v>
      </c>
      <c r="G1049">
        <v>0.457763671875</v>
      </c>
    </row>
    <row r="1050" ht="14.25" customHeight="1">
      <c r="A1050" t="str">
        <f>1049*(1/37)</f>
        <v>28.35135135</v>
      </c>
      <c r="B1050">
        <v>-0.122314453125</v>
      </c>
      <c r="C1050">
        <v>0.02294921875</v>
      </c>
      <c r="D1050">
        <v>1.063232421875</v>
      </c>
      <c r="E1050">
        <v>-34.93881225585938</v>
      </c>
      <c r="F1050">
        <v>-32.8826904296875</v>
      </c>
      <c r="G1050">
        <v>-21.38137817382812</v>
      </c>
    </row>
    <row r="1051" ht="14.25" customHeight="1">
      <c r="A1051" t="str">
        <f>1050*(1/37)</f>
        <v>28.37837838</v>
      </c>
      <c r="B1051">
        <v>1.242431640625</v>
      </c>
      <c r="C1051">
        <v>1.343994140625</v>
      </c>
      <c r="D1051">
        <v>2.3212890625</v>
      </c>
      <c r="E1051">
        <v>-37.28866577148438</v>
      </c>
      <c r="F1051">
        <v>-43.63250732421875</v>
      </c>
      <c r="G1051">
        <v>4.673004150390625</v>
      </c>
    </row>
    <row r="1052" ht="14.25" customHeight="1">
      <c r="A1052" t="str">
        <f>1051*(1/37)</f>
        <v>28.40540541</v>
      </c>
      <c r="B1052">
        <v>0.169921875</v>
      </c>
      <c r="C1052">
        <v>0.1962890625</v>
      </c>
      <c r="D1052">
        <v>0.0869140625</v>
      </c>
      <c r="E1052">
        <v>-26.91268920898438</v>
      </c>
      <c r="F1052">
        <v>-22.51052856445312</v>
      </c>
      <c r="G1052">
        <v>-20.99609375</v>
      </c>
    </row>
    <row r="1053" ht="14.25" customHeight="1">
      <c r="A1053" t="str">
        <f>1052*(1/37)</f>
        <v>28.43243243</v>
      </c>
      <c r="B1053">
        <v>1.481689453125</v>
      </c>
      <c r="C1053">
        <v>-0.2412109375</v>
      </c>
      <c r="D1053">
        <v>0.88134765625</v>
      </c>
      <c r="E1053">
        <v>-23.9715576171875</v>
      </c>
      <c r="F1053">
        <v>-1.415252685546875</v>
      </c>
      <c r="G1053">
        <v>-31.72683715820312</v>
      </c>
    </row>
    <row r="1054" ht="14.25" customHeight="1">
      <c r="A1054" t="str">
        <f>1053*(1/37)</f>
        <v>28.45945946</v>
      </c>
      <c r="B1054">
        <v>-0.365478515625</v>
      </c>
      <c r="C1054">
        <v>0.790283203125</v>
      </c>
      <c r="D1054">
        <v>2.598876953125</v>
      </c>
      <c r="E1054">
        <v>-43.94912719726562</v>
      </c>
      <c r="F1054">
        <v>-7.91168212890625</v>
      </c>
      <c r="G1054">
        <v>0.457763671875</v>
      </c>
    </row>
    <row r="1055" ht="14.25" customHeight="1">
      <c r="A1055" t="str">
        <f>1054*(1/37)</f>
        <v>28.48648649</v>
      </c>
      <c r="B1055">
        <v>-0.028564453125</v>
      </c>
      <c r="C1055">
        <v>-0.4111328125</v>
      </c>
      <c r="D1055">
        <v>1.03662109375</v>
      </c>
      <c r="E1055">
        <v>-11.43646240234375</v>
      </c>
      <c r="F1055">
        <v>-13.67568969726562</v>
      </c>
      <c r="G1055">
        <v>3.90625</v>
      </c>
    </row>
    <row r="1056" ht="14.25" customHeight="1">
      <c r="A1056" t="str">
        <f>1055*(1/37)</f>
        <v>28.51351351</v>
      </c>
      <c r="B1056">
        <v>0.251708984375</v>
      </c>
      <c r="C1056">
        <v>-0.36376953125</v>
      </c>
      <c r="D1056">
        <v>1.740966796875</v>
      </c>
      <c r="E1056">
        <v>-5.168914794921875</v>
      </c>
      <c r="F1056">
        <v>-2.471923828125</v>
      </c>
      <c r="G1056">
        <v>-1.07574462890625</v>
      </c>
    </row>
    <row r="1057" ht="14.25" customHeight="1">
      <c r="A1057" t="str">
        <f>1056*(1/37)</f>
        <v>28.54054054</v>
      </c>
      <c r="B1057">
        <v>0.508544921875</v>
      </c>
      <c r="C1057">
        <v>-0.1005859375</v>
      </c>
      <c r="D1057">
        <v>1.83447265625</v>
      </c>
      <c r="E1057">
        <v>4.6234130859375</v>
      </c>
      <c r="F1057">
        <v>-5.992889404296875</v>
      </c>
      <c r="G1057">
        <v>4.215240478515625</v>
      </c>
    </row>
    <row r="1058" ht="14.25" customHeight="1">
      <c r="A1058" t="str">
        <f>1057*(1/37)</f>
        <v>28.56756757</v>
      </c>
      <c r="B1058">
        <v>0.828857421875</v>
      </c>
      <c r="C1058">
        <v>-0.855712890625</v>
      </c>
      <c r="D1058">
        <v>1.21435546875</v>
      </c>
      <c r="E1058">
        <v>14.80865478515625</v>
      </c>
      <c r="F1058">
        <v>-9.449005126953125</v>
      </c>
      <c r="G1058">
        <v>-20.34378051757812</v>
      </c>
    </row>
    <row r="1059" ht="14.25" customHeight="1">
      <c r="A1059" t="str">
        <f>1058*(1/37)</f>
        <v>28.59459459</v>
      </c>
      <c r="B1059">
        <v>0.543212890625</v>
      </c>
      <c r="C1059">
        <v>-0.26416015625</v>
      </c>
      <c r="D1059">
        <v>1.275634765625</v>
      </c>
      <c r="E1059">
        <v>11.28387451171875</v>
      </c>
      <c r="F1059">
        <v>-4.0740966796875</v>
      </c>
      <c r="G1059">
        <v>-4.520416259765625</v>
      </c>
    </row>
    <row r="1060" ht="14.25" customHeight="1">
      <c r="A1060" t="str">
        <f>1059*(1/37)</f>
        <v>28.62162162</v>
      </c>
      <c r="B1060">
        <v>0.2470703125</v>
      </c>
      <c r="C1060">
        <v>-0.072998046875</v>
      </c>
      <c r="D1060">
        <v>1.230224609375</v>
      </c>
      <c r="E1060">
        <v>-3.60107421875</v>
      </c>
      <c r="F1060">
        <v>0.537872314453125</v>
      </c>
      <c r="G1060">
        <v>-14.86587524414062</v>
      </c>
    </row>
    <row r="1061" ht="14.25" customHeight="1">
      <c r="A1061" t="str">
        <f>1060*(1/37)</f>
        <v>28.64864865</v>
      </c>
      <c r="B1061">
        <v>1.2099609375</v>
      </c>
      <c r="C1061">
        <v>-0.332275390625</v>
      </c>
      <c r="D1061">
        <v>0.192626953125</v>
      </c>
      <c r="E1061">
        <v>13.23699951171875</v>
      </c>
      <c r="F1061">
        <v>-1.003265380859375</v>
      </c>
      <c r="G1061">
        <v>4.2877197265625</v>
      </c>
    </row>
    <row r="1062" ht="14.25" customHeight="1">
      <c r="A1062" t="str">
        <f>1061*(1/37)</f>
        <v>28.67567568</v>
      </c>
      <c r="B1062">
        <v>0.104736328125</v>
      </c>
      <c r="C1062">
        <v>-0.7041015625</v>
      </c>
      <c r="D1062">
        <v>2.298583984375</v>
      </c>
      <c r="E1062">
        <v>-4.7760009765625</v>
      </c>
      <c r="F1062">
        <v>-8.6822509765625</v>
      </c>
      <c r="G1062">
        <v>-1.07574462890625</v>
      </c>
    </row>
    <row r="1063" ht="14.25" customHeight="1">
      <c r="A1063" t="str">
        <f>1062*(1/37)</f>
        <v>28.7027027</v>
      </c>
      <c r="B1063">
        <v>0.718505859375</v>
      </c>
      <c r="C1063">
        <v>-0.45556640625</v>
      </c>
      <c r="D1063">
        <v>1.05859375</v>
      </c>
      <c r="E1063">
        <v>15.98739624023438</v>
      </c>
      <c r="F1063">
        <v>5.527496337890625</v>
      </c>
      <c r="G1063">
        <v>5.054473876953125</v>
      </c>
    </row>
    <row r="1064" ht="14.25" customHeight="1">
      <c r="A1064" t="str">
        <f>1063*(1/37)</f>
        <v>28.72972973</v>
      </c>
      <c r="B1064">
        <v>0.443115234375</v>
      </c>
      <c r="C1064">
        <v>-0.49267578125</v>
      </c>
      <c r="D1064">
        <v>0.615966796875</v>
      </c>
      <c r="E1064">
        <v>18.69964599609375</v>
      </c>
      <c r="F1064">
        <v>18.58901977539062</v>
      </c>
      <c r="G1064">
        <v>-14.86968994140625</v>
      </c>
    </row>
    <row r="1065" ht="14.25" customHeight="1">
      <c r="A1065" t="str">
        <f>1064*(1/37)</f>
        <v>28.75675676</v>
      </c>
      <c r="B1065">
        <v>-0.455810546875</v>
      </c>
      <c r="C1065">
        <v>-0.23583984375</v>
      </c>
      <c r="D1065">
        <v>1.116455078125</v>
      </c>
      <c r="E1065">
        <v>20.294189453125</v>
      </c>
      <c r="F1065">
        <v>0.40435791015625</v>
      </c>
      <c r="G1065">
        <v>3.5247802734375</v>
      </c>
    </row>
    <row r="1066" ht="14.25" customHeight="1">
      <c r="A1066" t="str">
        <f>1065*(1/37)</f>
        <v>28.78378378</v>
      </c>
      <c r="B1066">
        <v>-0.44580078125</v>
      </c>
      <c r="C1066">
        <v>-0.13232421875</v>
      </c>
      <c r="D1066">
        <v>0.8740234375</v>
      </c>
      <c r="E1066">
        <v>30.08651733398438</v>
      </c>
      <c r="F1066">
        <v>3.993988037109375</v>
      </c>
      <c r="G1066">
        <v>9.654998779296875</v>
      </c>
    </row>
    <row r="1067" ht="14.25" customHeight="1">
      <c r="A1067" t="str">
        <f>1066*(1/37)</f>
        <v>28.81081081</v>
      </c>
      <c r="B1067">
        <v>0.07080078125</v>
      </c>
      <c r="C1067">
        <v>0.1220703125</v>
      </c>
      <c r="D1067">
        <v>0.982177734375</v>
      </c>
      <c r="E1067">
        <v>28.12957763671875</v>
      </c>
      <c r="F1067">
        <v>8.9874267578125</v>
      </c>
      <c r="G1067">
        <v>-4.90570068359375</v>
      </c>
    </row>
    <row r="1068" ht="14.25" customHeight="1">
      <c r="A1068" t="str">
        <f>1067*(1/37)</f>
        <v>28.83783784</v>
      </c>
      <c r="B1068">
        <v>0.14208984375</v>
      </c>
      <c r="C1068">
        <v>0.0927734375</v>
      </c>
      <c r="D1068">
        <v>1.125</v>
      </c>
      <c r="E1068">
        <v>30.87234497070312</v>
      </c>
      <c r="F1068">
        <v>18.89419555664062</v>
      </c>
      <c r="G1068">
        <v>14.6331787109375</v>
      </c>
    </row>
    <row r="1069" ht="14.25" customHeight="1">
      <c r="A1069" t="str">
        <f>1068*(1/37)</f>
        <v>28.86486486</v>
      </c>
      <c r="B1069">
        <v>-1.14208984375</v>
      </c>
      <c r="C1069">
        <v>-1.638671875</v>
      </c>
      <c r="D1069">
        <v>-0.34326171875</v>
      </c>
      <c r="E1069">
        <v>30.87234497070312</v>
      </c>
      <c r="F1069">
        <v>25.88653564453125</v>
      </c>
      <c r="G1069">
        <v>-4.749298095703125</v>
      </c>
    </row>
    <row r="1070" ht="14.25" customHeight="1">
      <c r="A1070" t="str">
        <f>1069*(1/37)</f>
        <v>28.89189189</v>
      </c>
      <c r="B1070">
        <v>-0.020263671875</v>
      </c>
      <c r="C1070">
        <v>1.737060546875</v>
      </c>
      <c r="D1070">
        <v>1.55712890625</v>
      </c>
      <c r="E1070">
        <v>6.977081298828125</v>
      </c>
      <c r="F1070">
        <v>11.28768920898438</v>
      </c>
      <c r="G1070">
        <v>-7.587432861328125</v>
      </c>
    </row>
    <row r="1071" ht="14.25" customHeight="1">
      <c r="A1071" t="str">
        <f>1070*(1/37)</f>
        <v>28.91891892</v>
      </c>
      <c r="B1071">
        <v>0.36181640625</v>
      </c>
      <c r="C1071">
        <v>0.744873046875</v>
      </c>
      <c r="D1071">
        <v>1.871337890625</v>
      </c>
      <c r="E1071">
        <v>9.716033935546875</v>
      </c>
      <c r="F1071">
        <v>-8.296966552734375</v>
      </c>
      <c r="G1071">
        <v>13.8702392578125</v>
      </c>
    </row>
    <row r="1072" ht="14.25" customHeight="1">
      <c r="A1072" t="str">
        <f>1071*(1/37)</f>
        <v>28.94594595</v>
      </c>
      <c r="B1072">
        <v>0.25390625</v>
      </c>
      <c r="C1072">
        <v>-0.488037109375</v>
      </c>
      <c r="D1072">
        <v>0.1953125</v>
      </c>
      <c r="E1072">
        <v>17.15850830078125</v>
      </c>
      <c r="F1072">
        <v>5.53131103515625</v>
      </c>
      <c r="G1072">
        <v>-10.345458984375</v>
      </c>
    </row>
    <row r="1073" ht="14.25" customHeight="1">
      <c r="A1073" t="str">
        <f>1072*(1/37)</f>
        <v>28.97297297</v>
      </c>
      <c r="B1073">
        <v>0.53759765625</v>
      </c>
      <c r="C1073">
        <v>0.37109375</v>
      </c>
      <c r="D1073">
        <v>1.207763671875</v>
      </c>
      <c r="E1073">
        <v>-0.858306884765625</v>
      </c>
      <c r="F1073">
        <v>22.81570434570312</v>
      </c>
      <c r="G1073">
        <v>7.740020751953125</v>
      </c>
    </row>
    <row r="1074" ht="14.25" customHeight="1">
      <c r="A1074" t="str">
        <f>1073*(1/37)</f>
        <v>29</v>
      </c>
      <c r="B1074">
        <v>-0.193359375</v>
      </c>
      <c r="C1074">
        <v>0.119384765625</v>
      </c>
      <c r="D1074">
        <v>1.245849609375</v>
      </c>
      <c r="E1074">
        <v>2.666473388671875</v>
      </c>
      <c r="F1074">
        <v>20.1263427734375</v>
      </c>
      <c r="G1074">
        <v>-11.03591918945312</v>
      </c>
    </row>
    <row r="1075" ht="14.25" customHeight="1">
      <c r="A1075" t="str">
        <f>1074*(1/37)</f>
        <v>29.02702703</v>
      </c>
      <c r="B1075">
        <v>0.04248046875</v>
      </c>
      <c r="C1075">
        <v>-0.1796875</v>
      </c>
      <c r="D1075">
        <v>0.797607421875</v>
      </c>
      <c r="E1075">
        <v>4.23431396484375</v>
      </c>
      <c r="F1075">
        <v>1.30462646484375</v>
      </c>
      <c r="G1075">
        <v>2.37274169921875</v>
      </c>
    </row>
    <row r="1076" ht="14.25" customHeight="1">
      <c r="A1076" t="str">
        <f>1075*(1/37)</f>
        <v>29.05405405</v>
      </c>
      <c r="B1076">
        <v>0.423583984375</v>
      </c>
      <c r="C1076">
        <v>1.577880859375</v>
      </c>
      <c r="D1076">
        <v>1.364501953125</v>
      </c>
      <c r="E1076">
        <v>-18.66912841796875</v>
      </c>
      <c r="F1076">
        <v>-9.063720703125</v>
      </c>
      <c r="G1076">
        <v>6.206512451171875</v>
      </c>
    </row>
    <row r="1077" ht="14.25" customHeight="1">
      <c r="A1077" t="str">
        <f>1076*(1/37)</f>
        <v>29.08108108</v>
      </c>
      <c r="B1077">
        <v>-0.497314453125</v>
      </c>
      <c r="C1077">
        <v>-1.3427734375</v>
      </c>
      <c r="D1077">
        <v>0.669189453125</v>
      </c>
      <c r="E1077">
        <v>-11.02828979492188</v>
      </c>
      <c r="F1077">
        <v>-15.20919799804688</v>
      </c>
      <c r="G1077">
        <v>-2.99072265625</v>
      </c>
    </row>
    <row r="1078" ht="14.25" customHeight="1">
      <c r="A1078" t="str">
        <f>1077*(1/37)</f>
        <v>29.10810811</v>
      </c>
      <c r="B1078">
        <v>-0.131103515625</v>
      </c>
      <c r="C1078">
        <v>-0.39599609375</v>
      </c>
      <c r="D1078">
        <v>0.799560546875</v>
      </c>
      <c r="E1078">
        <v>-3.208160400390625</v>
      </c>
      <c r="F1078">
        <v>-14.46151733398438</v>
      </c>
      <c r="G1078">
        <v>-9.120941162109375</v>
      </c>
    </row>
    <row r="1079" ht="14.25" customHeight="1">
      <c r="A1079" t="str">
        <f>1078*(1/37)</f>
        <v>29.13513514</v>
      </c>
      <c r="B1079">
        <v>0.058837890625</v>
      </c>
      <c r="C1079">
        <v>0.440673828125</v>
      </c>
      <c r="D1079">
        <v>1.25634765625</v>
      </c>
      <c r="E1079">
        <v>-8.693695068359375</v>
      </c>
      <c r="F1079">
        <v>-17.16232299804688</v>
      </c>
      <c r="G1079">
        <v>-4.520416259765625</v>
      </c>
    </row>
    <row r="1080" ht="14.25" customHeight="1">
      <c r="A1080" t="str">
        <f>1079*(1/37)</f>
        <v>29.16216216</v>
      </c>
      <c r="B1080">
        <v>0.154296875</v>
      </c>
      <c r="C1080">
        <v>0.21875</v>
      </c>
      <c r="D1080">
        <v>0.64208984375</v>
      </c>
      <c r="E1080">
        <v>-5.16510009765625</v>
      </c>
      <c r="F1080">
        <v>-6.763458251953125</v>
      </c>
      <c r="G1080">
        <v>-5.0048828125</v>
      </c>
    </row>
    <row r="1081" ht="14.25" customHeight="1">
      <c r="A1081" t="str">
        <f>1080*(1/37)</f>
        <v>29.18918919</v>
      </c>
      <c r="B1081">
        <v>0.24462890625</v>
      </c>
      <c r="C1081">
        <v>0.585693359375</v>
      </c>
      <c r="D1081">
        <v>0.37646484375</v>
      </c>
      <c r="E1081">
        <v>-18.87893676757812</v>
      </c>
      <c r="F1081">
        <v>-2.155303955078125</v>
      </c>
      <c r="G1081">
        <v>5.054473876953125</v>
      </c>
    </row>
    <row r="1082" ht="14.25" customHeight="1">
      <c r="A1082" t="str">
        <f>1081*(1/37)</f>
        <v>29.21621622</v>
      </c>
      <c r="B1082">
        <v>0.271728515625</v>
      </c>
      <c r="C1082">
        <v>-0.11083984375</v>
      </c>
      <c r="D1082">
        <v>0.2001953125</v>
      </c>
      <c r="E1082">
        <v>-13.00048828125</v>
      </c>
      <c r="F1082">
        <v>-27.11868286132812</v>
      </c>
      <c r="G1082">
        <v>-8.35418701171875</v>
      </c>
    </row>
    <row r="1083" ht="14.25" customHeight="1">
      <c r="A1083" t="str">
        <f>1082*(1/37)</f>
        <v>29.24324324</v>
      </c>
      <c r="B1083">
        <v>0.218505859375</v>
      </c>
      <c r="C1083">
        <v>-0.03857421875</v>
      </c>
      <c r="D1083">
        <v>1.440185546875</v>
      </c>
      <c r="E1083">
        <v>-16.13616943359375</v>
      </c>
      <c r="F1083">
        <v>-19.439697265625</v>
      </c>
      <c r="G1083">
        <v>8.29315185546875</v>
      </c>
    </row>
    <row r="1084" ht="14.25" customHeight="1">
      <c r="A1084" t="str">
        <f>1083*(1/37)</f>
        <v>29.27027027</v>
      </c>
      <c r="B1084">
        <v>-0.271484375</v>
      </c>
      <c r="C1084">
        <v>-0.454345703125</v>
      </c>
      <c r="D1084">
        <v>1.250244140625</v>
      </c>
      <c r="E1084">
        <v>-16.13616943359375</v>
      </c>
      <c r="F1084">
        <v>-10.21957397460938</v>
      </c>
      <c r="G1084">
        <v>3.5247802734375</v>
      </c>
    </row>
    <row r="1085" ht="14.25" customHeight="1">
      <c r="A1085" t="str">
        <f>1084*(1/37)</f>
        <v>29.2972973</v>
      </c>
      <c r="B1085">
        <v>0.42041015625</v>
      </c>
      <c r="C1085">
        <v>0.283447265625</v>
      </c>
      <c r="D1085">
        <v>0.92333984375</v>
      </c>
      <c r="E1085">
        <v>-7.91168212890625</v>
      </c>
      <c r="F1085">
        <v>-19.8211669921875</v>
      </c>
      <c r="G1085">
        <v>2.758026123046875</v>
      </c>
    </row>
    <row r="1086" ht="14.25" customHeight="1">
      <c r="A1086" t="str">
        <f>1085*(1/37)</f>
        <v>29.32432432</v>
      </c>
      <c r="B1086">
        <v>0.296630859375</v>
      </c>
      <c r="C1086">
        <v>0.585205078125</v>
      </c>
      <c r="D1086">
        <v>1.17626953125</v>
      </c>
      <c r="E1086">
        <v>-35.71701049804688</v>
      </c>
      <c r="F1086">
        <v>-7.91168212890625</v>
      </c>
      <c r="G1086">
        <v>-11.03591918945312</v>
      </c>
    </row>
    <row r="1087" ht="14.25" customHeight="1">
      <c r="A1087" t="str">
        <f>1086*(1/37)</f>
        <v>29.35135135</v>
      </c>
      <c r="B1087">
        <v>0.0927734375</v>
      </c>
      <c r="C1087">
        <v>-0.10546875</v>
      </c>
      <c r="D1087">
        <v>1.865234375</v>
      </c>
      <c r="E1087">
        <v>-13.78631591796875</v>
      </c>
      <c r="F1087">
        <v>-10.21957397460938</v>
      </c>
      <c r="G1087">
        <v>10.4217529296875</v>
      </c>
    </row>
    <row r="1088" ht="14.25" customHeight="1">
      <c r="A1088" t="str">
        <f>1087*(1/37)</f>
        <v>29.37837838</v>
      </c>
      <c r="B1088">
        <v>-0.32470703125</v>
      </c>
      <c r="C1088">
        <v>-0.789794921875</v>
      </c>
      <c r="D1088">
        <v>0.7333984375</v>
      </c>
      <c r="E1088">
        <v>-27.496337890625</v>
      </c>
      <c r="F1088">
        <v>-13.29421997070312</v>
      </c>
      <c r="G1088">
        <v>8.502960205078125</v>
      </c>
    </row>
    <row r="1089" ht="14.25" customHeight="1">
      <c r="A1089" t="str">
        <f>1088*(1/37)</f>
        <v>29.40540541</v>
      </c>
      <c r="B1089">
        <v>-0.379150390625</v>
      </c>
      <c r="C1089">
        <v>0.145751953125</v>
      </c>
      <c r="D1089">
        <v>1.657470703125</v>
      </c>
      <c r="E1089">
        <v>-23.96392822265625</v>
      </c>
      <c r="F1089">
        <v>-2.155303955078125</v>
      </c>
      <c r="G1089">
        <v>-7.97271728515625</v>
      </c>
    </row>
    <row r="1090" ht="14.25" customHeight="1">
      <c r="A1090" t="str">
        <f>1089*(1/37)</f>
        <v>29.43243243</v>
      </c>
      <c r="B1090">
        <v>0.55517578125</v>
      </c>
      <c r="C1090">
        <v>-2.559326171875</v>
      </c>
      <c r="D1090">
        <v>3.489990234375</v>
      </c>
      <c r="E1090">
        <v>-43.55621337890625</v>
      </c>
      <c r="F1090">
        <v>-15.59829711914062</v>
      </c>
      <c r="G1090">
        <v>-17.1661376953125</v>
      </c>
    </row>
    <row r="1091" ht="14.25" customHeight="1">
      <c r="A1091" t="str">
        <f>1090*(1/37)</f>
        <v>29.45945946</v>
      </c>
      <c r="B1091">
        <v>-0.07958984375</v>
      </c>
      <c r="C1091">
        <v>0.8935546875</v>
      </c>
      <c r="D1091">
        <v>2.379638671875</v>
      </c>
      <c r="E1091">
        <v>-22.01080322265625</v>
      </c>
      <c r="F1091">
        <v>-20.294189453125</v>
      </c>
      <c r="G1091">
        <v>26.13067626953125</v>
      </c>
    </row>
    <row r="1092" ht="14.25" customHeight="1">
      <c r="A1092" t="str">
        <f>1091*(1/37)</f>
        <v>29.48648649</v>
      </c>
      <c r="B1092">
        <v>0.4033203125</v>
      </c>
      <c r="C1092">
        <v>-1.836669921875</v>
      </c>
      <c r="D1092">
        <v>1.88525390625</v>
      </c>
      <c r="E1092">
        <v>-20.05386352539062</v>
      </c>
      <c r="F1092">
        <v>8.731842041015625</v>
      </c>
      <c r="G1092">
        <v>-13.336181640625</v>
      </c>
    </row>
    <row r="1093" ht="14.25" customHeight="1">
      <c r="A1093" t="str">
        <f>1092*(1/37)</f>
        <v>29.51351351</v>
      </c>
      <c r="B1093">
        <v>0.857177734375</v>
      </c>
      <c r="C1093">
        <v>-2.286865234375</v>
      </c>
      <c r="D1093">
        <v>0.8046875</v>
      </c>
      <c r="E1093">
        <v>-8.693695068359375</v>
      </c>
      <c r="F1093">
        <v>10.90621948242188</v>
      </c>
      <c r="G1093">
        <v>2.31170654296875</v>
      </c>
    </row>
    <row r="1094" ht="14.25" customHeight="1">
      <c r="A1094" t="str">
        <f>1093*(1/37)</f>
        <v>29.54054054</v>
      </c>
      <c r="B1094">
        <v>0.65869140625</v>
      </c>
      <c r="C1094">
        <v>-0.77294921875</v>
      </c>
      <c r="D1094">
        <v>0.43408203125</v>
      </c>
      <c r="E1094">
        <v>2.666473388671875</v>
      </c>
      <c r="F1094">
        <v>-51.70059204101562</v>
      </c>
      <c r="G1094">
        <v>-5.9051513671875</v>
      </c>
    </row>
    <row r="1095" ht="14.25" customHeight="1">
      <c r="A1095" t="str">
        <f>1094*(1/37)</f>
        <v>29.56756757</v>
      </c>
      <c r="B1095">
        <v>0.33935546875</v>
      </c>
      <c r="C1095">
        <v>0.918212890625</v>
      </c>
      <c r="D1095">
        <v>1.56884765625</v>
      </c>
      <c r="E1095">
        <v>-15.57159423828125</v>
      </c>
      <c r="F1095">
        <v>43.55239868164062</v>
      </c>
      <c r="G1095">
        <v>14.251708984375</v>
      </c>
    </row>
    <row r="1096" ht="14.25" customHeight="1">
      <c r="A1096" t="str">
        <f>1095*(1/37)</f>
        <v>29.59459459</v>
      </c>
      <c r="B1096">
        <v>0.931884765625</v>
      </c>
      <c r="C1096">
        <v>-0.4677734375</v>
      </c>
      <c r="D1096">
        <v>0.6083984375</v>
      </c>
      <c r="E1096">
        <v>12.45880126953125</v>
      </c>
      <c r="F1096">
        <v>-0.614166259765625</v>
      </c>
      <c r="G1096">
        <v>-21.76284790039062</v>
      </c>
    </row>
    <row r="1097" ht="14.25" customHeight="1">
      <c r="A1097" t="str">
        <f>1096*(1/37)</f>
        <v>29.62162162</v>
      </c>
      <c r="B1097">
        <v>-0.224365234375</v>
      </c>
      <c r="C1097">
        <v>0.179443359375</v>
      </c>
      <c r="D1097">
        <v>2.41552734375</v>
      </c>
      <c r="E1097">
        <v>2.666473388671875</v>
      </c>
      <c r="F1097">
        <v>-1.766204833984375</v>
      </c>
      <c r="G1097">
        <v>7.354736328125</v>
      </c>
    </row>
    <row r="1098" ht="14.25" customHeight="1">
      <c r="A1098" t="str">
        <f>1097*(1/37)</f>
        <v>29.64864865</v>
      </c>
      <c r="B1098">
        <v>0.494873046875</v>
      </c>
      <c r="C1098">
        <v>-1.416259765625</v>
      </c>
      <c r="D1098">
        <v>0.57861328125</v>
      </c>
      <c r="E1098">
        <v>24.21188354492188</v>
      </c>
      <c r="F1098">
        <v>20.12252807617188</v>
      </c>
      <c r="G1098">
        <v>-11.42120361328125</v>
      </c>
    </row>
    <row r="1099" ht="14.25" customHeight="1">
      <c r="A1099" t="str">
        <f>1098*(1/37)</f>
        <v>29.67567568</v>
      </c>
      <c r="B1099">
        <v>-0.015625</v>
      </c>
      <c r="C1099">
        <v>-0.306884765625</v>
      </c>
      <c r="D1099">
        <v>1.10009765625</v>
      </c>
      <c r="E1099">
        <v>32.6385498046875</v>
      </c>
      <c r="F1099">
        <v>5.527496337890625</v>
      </c>
      <c r="G1099">
        <v>18.46694946289062</v>
      </c>
    </row>
    <row r="1100" ht="14.25" customHeight="1">
      <c r="A1100" t="str">
        <f>1099*(1/37)</f>
        <v>29.7027027</v>
      </c>
      <c r="B1100">
        <v>0.0810546875</v>
      </c>
      <c r="C1100">
        <v>-0.47216796875</v>
      </c>
      <c r="D1100">
        <v>1.0791015625</v>
      </c>
      <c r="E1100">
        <v>37.50228881835938</v>
      </c>
      <c r="F1100">
        <v>20.89309692382812</v>
      </c>
      <c r="G1100">
        <v>23.06365966796875</v>
      </c>
    </row>
    <row r="1101" ht="14.25" customHeight="1">
      <c r="A1101" t="str">
        <f>1100*(1/37)</f>
        <v>29.72972973</v>
      </c>
      <c r="B1101">
        <v>0.004638671875</v>
      </c>
      <c r="C1101">
        <v>0.38818359375</v>
      </c>
      <c r="D1101">
        <v>0.591796875</v>
      </c>
      <c r="E1101">
        <v>12.45880126953125</v>
      </c>
      <c r="F1101">
        <v>-8.30078125</v>
      </c>
      <c r="G1101">
        <v>-12.18414306640625</v>
      </c>
    </row>
    <row r="1102" ht="14.25" customHeight="1">
      <c r="A1102" t="str">
        <f>1101*(1/37)</f>
        <v>29.75675676</v>
      </c>
      <c r="B1102">
        <v>0.388671875</v>
      </c>
      <c r="C1102">
        <v>0.30078125</v>
      </c>
      <c r="D1102">
        <v>2.375244140625</v>
      </c>
      <c r="E1102">
        <v>10.89096069335938</v>
      </c>
      <c r="F1102">
        <v>11.18087768554688</v>
      </c>
      <c r="G1102">
        <v>5.43975830078125</v>
      </c>
    </row>
    <row r="1103" ht="14.25" customHeight="1">
      <c r="A1103" t="str">
        <f>1102*(1/37)</f>
        <v>29.78378378</v>
      </c>
      <c r="B1103">
        <v>-0.08935546875</v>
      </c>
      <c r="C1103">
        <v>0.434326171875</v>
      </c>
      <c r="D1103">
        <v>-0.0908203125</v>
      </c>
      <c r="E1103">
        <v>32.43637084960938</v>
      </c>
      <c r="F1103">
        <v>25.89797973632812</v>
      </c>
      <c r="G1103">
        <v>7.354736328125</v>
      </c>
    </row>
    <row r="1104" ht="14.25" customHeight="1">
      <c r="A1104" t="str">
        <f>1103*(1/37)</f>
        <v>29.81081081</v>
      </c>
      <c r="B1104">
        <v>0.6748046875</v>
      </c>
      <c r="C1104">
        <v>0.197021484375</v>
      </c>
      <c r="D1104">
        <v>0.68896484375</v>
      </c>
      <c r="E1104">
        <v>28.91159057617188</v>
      </c>
      <c r="F1104">
        <v>29.71649169921875</v>
      </c>
      <c r="G1104">
        <v>7.354736328125</v>
      </c>
    </row>
    <row r="1105" ht="14.25" customHeight="1">
      <c r="A1105" t="str">
        <f>1104*(1/37)</f>
        <v>29.83783784</v>
      </c>
      <c r="B1105">
        <v>0.130859375</v>
      </c>
      <c r="C1105">
        <v>0.912109375</v>
      </c>
      <c r="D1105">
        <v>0.7705078125</v>
      </c>
      <c r="E1105">
        <v>25.77972412109375</v>
      </c>
      <c r="F1105">
        <v>32.41729736328125</v>
      </c>
      <c r="G1105">
        <v>4.291534423828125</v>
      </c>
    </row>
    <row r="1106" ht="14.25" customHeight="1">
      <c r="A1106" t="str">
        <f>1105*(1/37)</f>
        <v>29.86486486</v>
      </c>
      <c r="B1106">
        <v>-0.48486328125</v>
      </c>
      <c r="C1106">
        <v>0.363525390625</v>
      </c>
      <c r="D1106">
        <v>0.94482421875</v>
      </c>
      <c r="E1106">
        <v>42.22869873046875</v>
      </c>
      <c r="F1106">
        <v>-17.51708984375</v>
      </c>
      <c r="G1106">
        <v>-8.35418701171875</v>
      </c>
    </row>
    <row r="1107" ht="14.25" customHeight="1">
      <c r="A1107" t="str">
        <f>1106*(1/37)</f>
        <v>29.89189189</v>
      </c>
      <c r="B1107">
        <v>0.048095703125</v>
      </c>
      <c r="C1107">
        <v>0.222900390625</v>
      </c>
      <c r="D1107">
        <v>0.457763671875</v>
      </c>
      <c r="E1107">
        <v>38.70391845703125</v>
      </c>
      <c r="F1107">
        <v>-16.36505126953125</v>
      </c>
      <c r="G1107">
        <v>1.39617919921875</v>
      </c>
    </row>
    <row r="1108" ht="14.25" customHeight="1">
      <c r="A1108" t="str">
        <f>1107*(1/37)</f>
        <v>29.91891892</v>
      </c>
      <c r="B1108">
        <v>-0.226318359375</v>
      </c>
      <c r="C1108">
        <v>-0.988037109375</v>
      </c>
      <c r="D1108">
        <v>1.13671875</v>
      </c>
      <c r="E1108">
        <v>33.22219848632812</v>
      </c>
      <c r="F1108">
        <v>34.71755981445312</v>
      </c>
      <c r="G1108">
        <v>14.6331787109375</v>
      </c>
    </row>
    <row r="1109" ht="14.25" customHeight="1">
      <c r="A1109" t="str">
        <f>1108*(1/37)</f>
        <v>29.94594595</v>
      </c>
      <c r="B1109">
        <v>1.044921875</v>
      </c>
      <c r="C1109">
        <v>1.389892578125</v>
      </c>
      <c r="D1109">
        <v>0.802490234375</v>
      </c>
      <c r="E1109">
        <v>28.91159057617188</v>
      </c>
      <c r="F1109">
        <v>35.10665893554688</v>
      </c>
      <c r="G1109">
        <v>-14.86587524414062</v>
      </c>
    </row>
    <row r="1110" ht="14.25" customHeight="1">
      <c r="A1110" t="str">
        <f>1109*(1/37)</f>
        <v>29.97297297</v>
      </c>
      <c r="B1110">
        <v>0.091552734375</v>
      </c>
      <c r="C1110">
        <v>0.642333984375</v>
      </c>
      <c r="D1110">
        <v>0.514404296875</v>
      </c>
      <c r="E1110">
        <v>-0.0762939453125</v>
      </c>
      <c r="F1110">
        <v>16.28494262695312</v>
      </c>
      <c r="G1110">
        <v>-10.650634765625</v>
      </c>
    </row>
    <row r="1111" ht="14.25" customHeight="1">
      <c r="A1111" t="str">
        <f>1110*(1/37)</f>
        <v>30</v>
      </c>
      <c r="B1111">
        <v>0.5771484375</v>
      </c>
      <c r="C1111">
        <v>0.779296875</v>
      </c>
      <c r="D1111">
        <v>1.45068359375</v>
      </c>
      <c r="E1111">
        <v>5.802154541015625</v>
      </c>
      <c r="F1111">
        <v>7.83538818359375</v>
      </c>
      <c r="G1111">
        <v>6.587982177734375</v>
      </c>
    </row>
    <row r="1112" ht="14.25" customHeight="1">
      <c r="A1112" t="str">
        <f>1111*(1/37)</f>
        <v>30.02702703</v>
      </c>
      <c r="B1112">
        <v>0.141357421875</v>
      </c>
      <c r="C1112">
        <v>0.634033203125</v>
      </c>
      <c r="D1112">
        <v>0.609619140625</v>
      </c>
      <c r="E1112">
        <v>-21.4385986328125</v>
      </c>
      <c r="F1112">
        <v>-0.614166259765625</v>
      </c>
      <c r="G1112">
        <v>-6.053924560546875</v>
      </c>
    </row>
    <row r="1113" ht="14.25" customHeight="1">
      <c r="A1113" t="str">
        <f>1112*(1/37)</f>
        <v>30.05405405</v>
      </c>
      <c r="B1113">
        <v>-0.36865234375</v>
      </c>
      <c r="C1113">
        <v>0.413330078125</v>
      </c>
      <c r="D1113">
        <v>0.655029296875</v>
      </c>
      <c r="E1113">
        <v>-30.609130859375</v>
      </c>
      <c r="F1113">
        <v>15.13290405273438</v>
      </c>
      <c r="G1113">
        <v>6.206512451171875</v>
      </c>
    </row>
    <row r="1114" ht="14.25" customHeight="1">
      <c r="A1114" t="str">
        <f>1113*(1/37)</f>
        <v>30.08108108</v>
      </c>
      <c r="B1114">
        <v>-0.385986328125</v>
      </c>
      <c r="C1114">
        <v>-0.703857421875</v>
      </c>
      <c r="D1114">
        <v>0.6298828125</v>
      </c>
      <c r="E1114">
        <v>-29.06417846679688</v>
      </c>
      <c r="F1114">
        <v>-8.72802734375</v>
      </c>
      <c r="G1114">
        <v>-3.757476806640625</v>
      </c>
    </row>
    <row r="1115" ht="14.25" customHeight="1">
      <c r="A1115" t="str">
        <f>1114*(1/37)</f>
        <v>30.10810811</v>
      </c>
      <c r="B1115">
        <v>0.095458984375</v>
      </c>
      <c r="C1115">
        <v>-0.578125</v>
      </c>
      <c r="D1115">
        <v>0.35498046875</v>
      </c>
      <c r="E1115">
        <v>-30.62820434570312</v>
      </c>
      <c r="F1115">
        <v>8.36181640625</v>
      </c>
      <c r="G1115">
        <v>18.0816650390625</v>
      </c>
    </row>
    <row r="1116" ht="14.25" customHeight="1">
      <c r="A1116" t="str">
        <f>1115*(1/37)</f>
        <v>30.13513514</v>
      </c>
      <c r="B1116">
        <v>-1.3369140625</v>
      </c>
      <c r="C1116">
        <v>-1.204833984375</v>
      </c>
      <c r="D1116">
        <v>1.32470703125</v>
      </c>
      <c r="E1116">
        <v>-38.0706787109375</v>
      </c>
      <c r="F1116">
        <v>-47.85919189453125</v>
      </c>
      <c r="G1116">
        <v>-25.21133422851562</v>
      </c>
    </row>
    <row r="1117" ht="14.25" customHeight="1">
      <c r="A1117" t="str">
        <f>1116*(1/37)</f>
        <v>30.16216216</v>
      </c>
      <c r="B1117">
        <v>-0.6630859375</v>
      </c>
      <c r="C1117">
        <v>-1.201904296875</v>
      </c>
      <c r="D1117">
        <v>1.648681640625</v>
      </c>
      <c r="E1117">
        <v>-33.76388549804688</v>
      </c>
      <c r="F1117">
        <v>3.60870361328125</v>
      </c>
      <c r="G1117">
        <v>29.19387817382812</v>
      </c>
    </row>
    <row r="1118" ht="14.25" customHeight="1">
      <c r="A1118" t="str">
        <f>1117*(1/37)</f>
        <v>30.18918919</v>
      </c>
      <c r="B1118">
        <v>0.12451171875</v>
      </c>
      <c r="C1118">
        <v>-0.966552734375</v>
      </c>
      <c r="D1118">
        <v>1.890380859375</v>
      </c>
      <c r="E1118">
        <v>-25.53558349609375</v>
      </c>
      <c r="F1118">
        <v>30.11322021484375</v>
      </c>
      <c r="G1118">
        <v>-28.03421020507812</v>
      </c>
    </row>
    <row r="1119" ht="14.25" customHeight="1">
      <c r="A1119" t="str">
        <f>1118*(1/37)</f>
        <v>30.21621622</v>
      </c>
      <c r="B1119">
        <v>0.44775390625</v>
      </c>
      <c r="C1119">
        <v>-0.437255859375</v>
      </c>
      <c r="D1119">
        <v>0.922119140625</v>
      </c>
      <c r="E1119">
        <v>-41.59927368164062</v>
      </c>
      <c r="F1119">
        <v>-9.449005126953125</v>
      </c>
      <c r="G1119">
        <v>-9.502410888671875</v>
      </c>
    </row>
    <row r="1120" ht="14.25" customHeight="1">
      <c r="A1120" t="str">
        <f>1119*(1/37)</f>
        <v>30.24324324</v>
      </c>
      <c r="B1120">
        <v>0.06103515625</v>
      </c>
      <c r="C1120">
        <v>-1.22509765625</v>
      </c>
      <c r="D1120">
        <v>2.41845703125</v>
      </c>
      <c r="E1120">
        <v>-56.09130859375</v>
      </c>
      <c r="F1120">
        <v>-2.1514892578125</v>
      </c>
      <c r="G1120">
        <v>0.0762939453125</v>
      </c>
    </row>
    <row r="1121" ht="14.25" customHeight="1">
      <c r="A1121" t="str">
        <f>1120*(1/37)</f>
        <v>30.27027027</v>
      </c>
      <c r="B1121">
        <v>0.16162109375</v>
      </c>
      <c r="C1121">
        <v>-1.85107421875</v>
      </c>
      <c r="D1121">
        <v>2.102783203125</v>
      </c>
      <c r="E1121">
        <v>-23.97537231445312</v>
      </c>
      <c r="F1121">
        <v>-12.13836669921875</v>
      </c>
      <c r="G1121">
        <v>-6.439208984375</v>
      </c>
    </row>
    <row r="1122" ht="14.25" customHeight="1">
      <c r="A1122" t="str">
        <f>1121*(1/37)</f>
        <v>30.2972973</v>
      </c>
      <c r="B1122">
        <v>0.259521484375</v>
      </c>
      <c r="C1122">
        <v>0.832275390625</v>
      </c>
      <c r="D1122">
        <v>-0.054931640625</v>
      </c>
      <c r="E1122">
        <v>1.491546630859375</v>
      </c>
      <c r="F1122">
        <v>5.91278076171875</v>
      </c>
      <c r="G1122">
        <v>20.38192749023438</v>
      </c>
    </row>
    <row r="1123" ht="14.25" customHeight="1">
      <c r="A1123" t="str">
        <f>1122*(1/37)</f>
        <v>30.32432432</v>
      </c>
      <c r="B1123">
        <v>-0.258056640625</v>
      </c>
      <c r="C1123">
        <v>-0.61279296875</v>
      </c>
      <c r="D1123">
        <v>1.27587890625</v>
      </c>
      <c r="E1123">
        <v>5.40924072265625</v>
      </c>
      <c r="F1123">
        <v>4.375457763671875</v>
      </c>
      <c r="G1123">
        <v>-35.17532348632812</v>
      </c>
    </row>
    <row r="1124" ht="14.25" customHeight="1">
      <c r="A1124" t="str">
        <f>1123*(1/37)</f>
        <v>30.35135135</v>
      </c>
      <c r="B1124">
        <v>1.26416015625</v>
      </c>
      <c r="C1124">
        <v>-0.892333984375</v>
      </c>
      <c r="D1124">
        <v>1.777099609375</v>
      </c>
      <c r="E1124">
        <v>-11.65390014648438</v>
      </c>
      <c r="F1124">
        <v>-12.13836669921875</v>
      </c>
      <c r="G1124">
        <v>22.29690551757812</v>
      </c>
    </row>
    <row r="1125" ht="14.25" customHeight="1">
      <c r="A1125" t="str">
        <f>1124*(1/37)</f>
        <v>30.37837838</v>
      </c>
      <c r="B1125">
        <v>0.445556640625</v>
      </c>
      <c r="C1125">
        <v>-0.139892578125</v>
      </c>
      <c r="D1125">
        <v>-0.0498046875</v>
      </c>
      <c r="E1125">
        <v>32.04727172851562</v>
      </c>
      <c r="F1125">
        <v>-17.1966552734375</v>
      </c>
      <c r="G1125">
        <v>15.39993286132812</v>
      </c>
    </row>
    <row r="1126" ht="14.25" customHeight="1">
      <c r="A1126" t="str">
        <f>1125*(1/37)</f>
        <v>30.40540541</v>
      </c>
      <c r="B1126">
        <v>0.051025390625</v>
      </c>
      <c r="C1126">
        <v>1.40234375</v>
      </c>
      <c r="D1126">
        <v>2.697021484375</v>
      </c>
      <c r="E1126">
        <v>1.0986328125</v>
      </c>
      <c r="F1126">
        <v>2.071380615234375</v>
      </c>
      <c r="G1126">
        <v>29.19387817382812</v>
      </c>
    </row>
    <row r="1127" ht="14.25" customHeight="1">
      <c r="A1127" t="str">
        <f>1126*(1/37)</f>
        <v>30.43243243</v>
      </c>
      <c r="B1127">
        <v>-0.812255859375</v>
      </c>
      <c r="C1127">
        <v>0.41748046875</v>
      </c>
      <c r="D1127">
        <v>-0.994140625</v>
      </c>
      <c r="E1127">
        <v>19.1192626953125</v>
      </c>
      <c r="F1127">
        <v>13.21029663085938</v>
      </c>
      <c r="G1127">
        <v>-27.62222290039062</v>
      </c>
    </row>
    <row r="1128" ht="14.25" customHeight="1">
      <c r="A1128" t="str">
        <f>1127*(1/37)</f>
        <v>30.45945946</v>
      </c>
      <c r="B1128">
        <v>2.748046875</v>
      </c>
      <c r="C1128">
        <v>-0.676513671875</v>
      </c>
      <c r="D1128">
        <v>0.6611328125</v>
      </c>
      <c r="E1128">
        <v>28.5186767578125</v>
      </c>
      <c r="F1128">
        <v>-21.73995971679688</v>
      </c>
      <c r="G1128">
        <v>-11.41738891601562</v>
      </c>
    </row>
    <row r="1129" ht="14.25" customHeight="1">
      <c r="A1129" t="str">
        <f>1128*(1/37)</f>
        <v>30.48648649</v>
      </c>
      <c r="B1129">
        <v>1.74853515625</v>
      </c>
      <c r="C1129">
        <v>-0.2001953125</v>
      </c>
      <c r="D1129">
        <v>0.312255859375</v>
      </c>
      <c r="E1129">
        <v>29.693603515625</v>
      </c>
      <c r="F1129">
        <v>39.71481323242188</v>
      </c>
      <c r="G1129">
        <v>20.76339721679688</v>
      </c>
    </row>
    <row r="1130" ht="14.25" customHeight="1">
      <c r="A1130" t="str">
        <f>1129*(1/37)</f>
        <v>30.51351351</v>
      </c>
      <c r="B1130">
        <v>-0.57275390625</v>
      </c>
      <c r="C1130">
        <v>2.40966796875</v>
      </c>
      <c r="D1130">
        <v>1.00830078125</v>
      </c>
      <c r="E1130">
        <v>45.75729370117188</v>
      </c>
      <c r="F1130">
        <v>11.28768920898438</v>
      </c>
      <c r="G1130">
        <v>-10.65444946289062</v>
      </c>
    </row>
    <row r="1131" ht="14.25" customHeight="1">
      <c r="A1131" t="str">
        <f>1130*(1/37)</f>
        <v>30.54054054</v>
      </c>
      <c r="B1131">
        <v>0.75732421875</v>
      </c>
      <c r="C1131">
        <v>-1.460693359375</v>
      </c>
      <c r="D1131">
        <v>-1.081298828125</v>
      </c>
      <c r="E1131">
        <v>45.3643798828125</v>
      </c>
      <c r="F1131">
        <v>1.30462646484375</v>
      </c>
      <c r="G1131">
        <v>13.09967041015625</v>
      </c>
    </row>
    <row r="1132" ht="14.25" customHeight="1">
      <c r="A1132" t="str">
        <f>1131*(1/37)</f>
        <v>30.56756757</v>
      </c>
      <c r="B1132">
        <v>-0.64501953125</v>
      </c>
      <c r="C1132">
        <v>0.064208984375</v>
      </c>
      <c r="D1132">
        <v>1.49951171875</v>
      </c>
      <c r="E1132">
        <v>17.15850830078125</v>
      </c>
      <c r="F1132">
        <v>24.7344970703125</v>
      </c>
      <c r="G1132">
        <v>34.942626953125</v>
      </c>
    </row>
    <row r="1133" ht="14.25" customHeight="1">
      <c r="A1133" t="str">
        <f>1132*(1/37)</f>
        <v>30.59459459</v>
      </c>
      <c r="B1133">
        <v>0.26708984375</v>
      </c>
      <c r="C1133">
        <v>1.18994140625</v>
      </c>
      <c r="D1133">
        <v>-0.78857421875</v>
      </c>
      <c r="E1133">
        <v>41.839599609375</v>
      </c>
      <c r="F1133">
        <v>21.44622802734375</v>
      </c>
      <c r="G1133">
        <v>-22.52960205078125</v>
      </c>
    </row>
    <row r="1134" ht="14.25" customHeight="1">
      <c r="A1134" t="str">
        <f>1133*(1/37)</f>
        <v>30.62162162</v>
      </c>
      <c r="B1134">
        <v>-0.271484375</v>
      </c>
      <c r="C1134">
        <v>0.749755859375</v>
      </c>
      <c r="D1134">
        <v>0.1103515625</v>
      </c>
      <c r="E1134">
        <v>-20.44677734375</v>
      </c>
      <c r="F1134">
        <v>25.88653564453125</v>
      </c>
      <c r="G1134">
        <v>8.88824462890625</v>
      </c>
    </row>
    <row r="1135" ht="14.25" customHeight="1">
      <c r="A1135" t="str">
        <f>1134*(1/37)</f>
        <v>30.64864865</v>
      </c>
      <c r="B1135">
        <v>-0.178955078125</v>
      </c>
      <c r="C1135">
        <v>0.802734375</v>
      </c>
      <c r="D1135">
        <v>1.35400390625</v>
      </c>
      <c r="E1135">
        <v>9.7198486328125</v>
      </c>
      <c r="F1135">
        <v>-4.57000732421875</v>
      </c>
      <c r="G1135">
        <v>7.354736328125</v>
      </c>
    </row>
    <row r="1136" ht="14.25" customHeight="1">
      <c r="A1136" t="str">
        <f>1135*(1/37)</f>
        <v>30.67567568</v>
      </c>
      <c r="B1136">
        <v>0.340087890625</v>
      </c>
      <c r="C1136">
        <v>1.8056640625</v>
      </c>
      <c r="D1136">
        <v>1.79296875</v>
      </c>
      <c r="E1136">
        <v>-25.53939819335938</v>
      </c>
      <c r="F1136">
        <v>21.0723876953125</v>
      </c>
      <c r="G1136">
        <v>3.5247802734375</v>
      </c>
    </row>
    <row r="1137" ht="14.25" customHeight="1">
      <c r="A1137" t="str">
        <f>1136*(1/37)</f>
        <v>30.7027027</v>
      </c>
      <c r="B1137">
        <v>-0.441650390625</v>
      </c>
      <c r="C1137">
        <v>-0.882568359375</v>
      </c>
      <c r="D1137">
        <v>0.716064453125</v>
      </c>
      <c r="E1137">
        <v>-7.1258544921875</v>
      </c>
      <c r="F1137">
        <v>0.92315673828125</v>
      </c>
      <c r="G1137">
        <v>0.457763671875</v>
      </c>
    </row>
    <row r="1138" ht="14.25" customHeight="1">
      <c r="A1138" t="str">
        <f>1137*(1/37)</f>
        <v>30.72972973</v>
      </c>
      <c r="B1138">
        <v>0.4619140625</v>
      </c>
      <c r="C1138">
        <v>0.997802734375</v>
      </c>
      <c r="D1138">
        <v>2.134765625</v>
      </c>
      <c r="E1138">
        <v>-31.80313110351562</v>
      </c>
      <c r="F1138">
        <v>-0.99945068359375</v>
      </c>
      <c r="G1138">
        <v>-36.70501708984375</v>
      </c>
    </row>
    <row r="1139" ht="14.25" customHeight="1">
      <c r="A1139" t="str">
        <f>1138*(1/37)</f>
        <v>30.75675676</v>
      </c>
      <c r="B1139">
        <v>-0.718994140625</v>
      </c>
      <c r="C1139">
        <v>-2.626953125</v>
      </c>
      <c r="D1139">
        <v>1.41943359375</v>
      </c>
      <c r="E1139">
        <v>3.841400146484375</v>
      </c>
      <c r="F1139">
        <v>-20.97320556640625</v>
      </c>
      <c r="G1139">
        <v>27.83584594726562</v>
      </c>
    </row>
    <row r="1140" ht="14.25" customHeight="1">
      <c r="A1140" t="str">
        <f>1139*(1/37)</f>
        <v>30.78378378</v>
      </c>
      <c r="B1140">
        <v>-0.5751953125</v>
      </c>
      <c r="C1140">
        <v>-0.824462890625</v>
      </c>
      <c r="D1140">
        <v>2.005859375</v>
      </c>
      <c r="E1140">
        <v>-25.146484375</v>
      </c>
      <c r="F1140">
        <v>-4.0740966796875</v>
      </c>
      <c r="G1140">
        <v>-22.14813232421875</v>
      </c>
    </row>
    <row r="1141" ht="14.25" customHeight="1">
      <c r="A1141" t="str">
        <f>1140*(1/37)</f>
        <v>30.81081081</v>
      </c>
      <c r="B1141">
        <v>0.03955078125</v>
      </c>
      <c r="C1141">
        <v>0.185302734375</v>
      </c>
      <c r="D1141">
        <v>1.678466796875</v>
      </c>
      <c r="E1141">
        <v>-29.84619140625</v>
      </c>
      <c r="F1141">
        <v>5.527496337890625</v>
      </c>
      <c r="G1141">
        <v>2.758026123046875</v>
      </c>
    </row>
    <row r="1142" ht="14.25" customHeight="1">
      <c r="A1142" t="str">
        <f>1141*(1/37)</f>
        <v>30.83783784</v>
      </c>
      <c r="B1142">
        <v>0.3125</v>
      </c>
      <c r="C1142">
        <v>-2.900634765625</v>
      </c>
      <c r="D1142">
        <v>1.301025390625</v>
      </c>
      <c r="E1142">
        <v>-6.53076171875</v>
      </c>
      <c r="F1142">
        <v>-23.66256713867188</v>
      </c>
      <c r="G1142">
        <v>39.154052734375</v>
      </c>
    </row>
    <row r="1143" ht="14.25" customHeight="1">
      <c r="A1143" t="str">
        <f>1142*(1/37)</f>
        <v>30.86486486</v>
      </c>
      <c r="B1143">
        <v>0.795166015625</v>
      </c>
      <c r="C1143">
        <v>-0.13525390625</v>
      </c>
      <c r="D1143">
        <v>1.13037109375</v>
      </c>
      <c r="E1143">
        <v>-44.71969604492188</v>
      </c>
      <c r="F1143">
        <v>-11.75689697265625</v>
      </c>
      <c r="G1143">
        <v>-14.86968994140625</v>
      </c>
    </row>
    <row r="1144" ht="14.25" customHeight="1">
      <c r="A1144" t="str">
        <f>1143*(1/37)</f>
        <v>30.89189189</v>
      </c>
      <c r="B1144">
        <v>0.8076171875</v>
      </c>
      <c r="C1144">
        <v>-1.6337890625</v>
      </c>
      <c r="D1144">
        <v>1.68359375</v>
      </c>
      <c r="E1144">
        <v>-50.60577392578125</v>
      </c>
      <c r="F1144">
        <v>15.51437377929688</v>
      </c>
      <c r="G1144">
        <v>-22.14813232421875</v>
      </c>
    </row>
    <row r="1145" ht="14.25" customHeight="1">
      <c r="A1145" t="str">
        <f>1144*(1/37)</f>
        <v>30.91891892</v>
      </c>
      <c r="B1145">
        <v>1.876708984375</v>
      </c>
      <c r="C1145">
        <v>-1.149169921875</v>
      </c>
      <c r="D1145">
        <v>0.4560546875</v>
      </c>
      <c r="E1145">
        <v>-8.602142333984375</v>
      </c>
      <c r="F1145">
        <v>-23.66256713867188</v>
      </c>
      <c r="G1145">
        <v>12.71820068359375</v>
      </c>
    </row>
    <row r="1146" ht="14.25" customHeight="1">
      <c r="A1146" t="str">
        <f>1145*(1/37)</f>
        <v>30.94594595</v>
      </c>
      <c r="B1146">
        <v>-0.135986328125</v>
      </c>
      <c r="C1146">
        <v>0.19384765625</v>
      </c>
      <c r="D1146">
        <v>-0.1435546875</v>
      </c>
      <c r="E1146">
        <v>-10.26153564453125</v>
      </c>
      <c r="F1146">
        <v>27.44293212890625</v>
      </c>
      <c r="G1146">
        <v>1.99127197265625</v>
      </c>
    </row>
    <row r="1147" ht="14.25" customHeight="1">
      <c r="A1147" t="str">
        <f>1146*(1/37)</f>
        <v>30.97297297</v>
      </c>
      <c r="B1147">
        <v>0.1748046875</v>
      </c>
      <c r="C1147">
        <v>-0.119384765625</v>
      </c>
      <c r="D1147">
        <v>1.57958984375</v>
      </c>
      <c r="E1147">
        <v>2.277374267578125</v>
      </c>
      <c r="F1147">
        <v>-3.307342529296875</v>
      </c>
      <c r="G1147">
        <v>-18.1427001953125</v>
      </c>
    </row>
    <row r="1148" ht="14.25" customHeight="1">
      <c r="A1148" t="str">
        <f>1147*(1/37)</f>
        <v>31</v>
      </c>
      <c r="B1148">
        <v>0.5703125</v>
      </c>
      <c r="C1148">
        <v>-0.0693359375</v>
      </c>
      <c r="D1148">
        <v>0.90966796875</v>
      </c>
      <c r="E1148">
        <v>9.7198486328125</v>
      </c>
      <c r="F1148">
        <v>-14.06097412109375</v>
      </c>
      <c r="G1148">
        <v>6.206512451171875</v>
      </c>
    </row>
    <row r="1149" ht="14.25" customHeight="1">
      <c r="A1149" t="str">
        <f>1148*(1/37)</f>
        <v>31.02702703</v>
      </c>
      <c r="B1149">
        <v>0.359375</v>
      </c>
      <c r="C1149">
        <v>0.052978515625</v>
      </c>
      <c r="D1149">
        <v>0.37548828125</v>
      </c>
      <c r="E1149">
        <v>22.25112915039062</v>
      </c>
      <c r="F1149">
        <v>-0.614166259765625</v>
      </c>
      <c r="G1149">
        <v>14.6331787109375</v>
      </c>
    </row>
    <row r="1150" ht="14.25" customHeight="1">
      <c r="A1150" t="str">
        <f>1149*(1/37)</f>
        <v>31.05405405</v>
      </c>
      <c r="B1150">
        <v>0.4970703125</v>
      </c>
      <c r="C1150">
        <v>-7.32421875E-4</v>
      </c>
      <c r="D1150">
        <v>0.6064453125</v>
      </c>
      <c r="E1150">
        <v>5.802154541015625</v>
      </c>
      <c r="F1150">
        <v>-7.53021240234375</v>
      </c>
      <c r="G1150">
        <v>-22.92633056640625</v>
      </c>
    </row>
    <row r="1151" ht="14.25" customHeight="1">
      <c r="A1151" t="str">
        <f>1150*(1/37)</f>
        <v>31.08108108</v>
      </c>
      <c r="B1151">
        <v>0.512451171875</v>
      </c>
      <c r="C1151">
        <v>-1.033447265625</v>
      </c>
      <c r="D1151">
        <v>1.994384765625</v>
      </c>
      <c r="E1151">
        <v>21.07620239257812</v>
      </c>
      <c r="F1151">
        <v>-50.54855346679688</v>
      </c>
      <c r="G1151">
        <v>-0.308990478515625</v>
      </c>
    </row>
    <row r="1152" ht="14.25" customHeight="1">
      <c r="A1152" t="str">
        <f>1151*(1/37)</f>
        <v>31.10810811</v>
      </c>
      <c r="B1152">
        <v>1.166259765625</v>
      </c>
      <c r="C1152">
        <v>-0.361328125</v>
      </c>
      <c r="D1152">
        <v>-0.767333984375</v>
      </c>
      <c r="E1152">
        <v>38.70391845703125</v>
      </c>
      <c r="F1152">
        <v>-61.30218505859375</v>
      </c>
      <c r="G1152">
        <v>-4.520416259765625</v>
      </c>
    </row>
    <row r="1153" ht="14.25" customHeight="1">
      <c r="A1153" t="str">
        <f>1152*(1/37)</f>
        <v>31.13513514</v>
      </c>
      <c r="B1153">
        <v>0.449951171875</v>
      </c>
      <c r="C1153">
        <v>1.097900390625</v>
      </c>
      <c r="D1153">
        <v>0.097412109375</v>
      </c>
      <c r="E1153">
        <v>1.125335693359375</v>
      </c>
      <c r="F1153">
        <v>-19.05059814453125</v>
      </c>
      <c r="G1153">
        <v>-11.80267333984375</v>
      </c>
    </row>
    <row r="1154" ht="14.25" customHeight="1">
      <c r="A1154" t="str">
        <f>1153*(1/37)</f>
        <v>31.16216216</v>
      </c>
      <c r="B1154">
        <v>0.478759765625</v>
      </c>
      <c r="C1154">
        <v>0.604248046875</v>
      </c>
      <c r="D1154">
        <v>-0.51611328125</v>
      </c>
      <c r="E1154">
        <v>25.77972412109375</v>
      </c>
      <c r="F1154">
        <v>32.41729736328125</v>
      </c>
      <c r="G1154">
        <v>2.37274169921875</v>
      </c>
    </row>
    <row r="1155" ht="14.25" customHeight="1">
      <c r="A1155" t="str">
        <f>1154*(1/37)</f>
        <v>31.18918919</v>
      </c>
      <c r="B1155">
        <v>-0.39208984375</v>
      </c>
      <c r="C1155">
        <v>-1.13671875</v>
      </c>
      <c r="D1155">
        <v>1.88330078125</v>
      </c>
      <c r="E1155">
        <v>32.04727172851562</v>
      </c>
      <c r="F1155">
        <v>-32.11212158203125</v>
      </c>
      <c r="G1155">
        <v>-0.690460205078125</v>
      </c>
    </row>
    <row r="1156" ht="14.25" customHeight="1">
      <c r="A1156" t="str">
        <f>1155*(1/37)</f>
        <v>31.21621622</v>
      </c>
      <c r="B1156">
        <v>0.65478515625</v>
      </c>
      <c r="C1156">
        <v>-0.7490234375</v>
      </c>
      <c r="D1156">
        <v>0.994140625</v>
      </c>
      <c r="E1156">
        <v>4.6234130859375</v>
      </c>
      <c r="F1156">
        <v>6.618499755859375</v>
      </c>
      <c r="G1156">
        <v>4.291534423828125</v>
      </c>
    </row>
    <row r="1157" ht="14.25" customHeight="1">
      <c r="A1157" t="str">
        <f>1156*(1/37)</f>
        <v>31.24324324</v>
      </c>
      <c r="B1157">
        <v>0.210693359375</v>
      </c>
      <c r="C1157">
        <v>0.2919921875</v>
      </c>
      <c r="D1157">
        <v>0.383056640625</v>
      </c>
      <c r="E1157">
        <v>14.4195556640625</v>
      </c>
      <c r="F1157">
        <v>-6.7596435546875</v>
      </c>
      <c r="G1157">
        <v>5.054473876953125</v>
      </c>
    </row>
    <row r="1158" ht="14.25" customHeight="1">
      <c r="A1158" t="str">
        <f>1157*(1/37)</f>
        <v>31.27027027</v>
      </c>
      <c r="B1158">
        <v>0.5986328125</v>
      </c>
      <c r="C1158">
        <v>-0.0390625</v>
      </c>
      <c r="D1158">
        <v>0.750244140625</v>
      </c>
      <c r="E1158">
        <v>6.58416748046875</v>
      </c>
      <c r="F1158">
        <v>2.63214111328125</v>
      </c>
      <c r="G1158">
        <v>24.21188354492188</v>
      </c>
    </row>
    <row r="1159" ht="14.25" customHeight="1">
      <c r="A1159" t="str">
        <f>1158*(1/37)</f>
        <v>31.2972973</v>
      </c>
      <c r="B1159">
        <v>0.180419921875</v>
      </c>
      <c r="C1159">
        <v>-0.90966796875</v>
      </c>
      <c r="D1159">
        <v>1.700439453125</v>
      </c>
      <c r="E1159">
        <v>1.491546630859375</v>
      </c>
      <c r="F1159">
        <v>-13.67568969726562</v>
      </c>
      <c r="G1159">
        <v>-2.086639404296875</v>
      </c>
    </row>
    <row r="1160" ht="14.25" customHeight="1">
      <c r="A1160" t="str">
        <f>1159*(1/37)</f>
        <v>31.32432432</v>
      </c>
      <c r="B1160">
        <v>0.301025390625</v>
      </c>
      <c r="C1160">
        <v>-0.604248046875</v>
      </c>
      <c r="D1160">
        <v>1.2998046875</v>
      </c>
      <c r="E1160">
        <v>-2.4261474609375</v>
      </c>
      <c r="F1160">
        <v>-9.83428955078125</v>
      </c>
      <c r="G1160">
        <v>-8.27789306640625</v>
      </c>
    </row>
    <row r="1161" ht="14.25" customHeight="1">
      <c r="A1161" t="str">
        <f>1160*(1/37)</f>
        <v>31.35135135</v>
      </c>
      <c r="B1161">
        <v>-0.136474609375</v>
      </c>
      <c r="C1161">
        <v>-0.396484375</v>
      </c>
      <c r="D1161">
        <v>1.627685546875</v>
      </c>
      <c r="E1161">
        <v>2.666473388671875</v>
      </c>
      <c r="F1161">
        <v>-9.83428955078125</v>
      </c>
      <c r="G1161">
        <v>10.41793823242188</v>
      </c>
    </row>
    <row r="1162" ht="14.25" customHeight="1">
      <c r="A1162" t="str">
        <f>1161*(1/37)</f>
        <v>31.37837838</v>
      </c>
      <c r="B1162">
        <v>0.234130859375</v>
      </c>
      <c r="C1162">
        <v>-0.22021484375</v>
      </c>
      <c r="D1162">
        <v>1.806884765625</v>
      </c>
      <c r="E1162">
        <v>6.58416748046875</v>
      </c>
      <c r="F1162">
        <v>-12.52365112304688</v>
      </c>
      <c r="G1162">
        <v>-12.95089721679688</v>
      </c>
    </row>
    <row r="1163" ht="14.25" customHeight="1">
      <c r="A1163" t="str">
        <f>1162*(1/37)</f>
        <v>31.40540541</v>
      </c>
      <c r="B1163">
        <v>0.14111328125</v>
      </c>
      <c r="C1163">
        <v>-1.221435546875</v>
      </c>
      <c r="D1163">
        <v>1.033447265625</v>
      </c>
      <c r="E1163">
        <v>13.63372802734375</v>
      </c>
      <c r="F1163">
        <v>-9.449005126953125</v>
      </c>
      <c r="G1163">
        <v>14.251708984375</v>
      </c>
    </row>
    <row r="1164" ht="14.25" customHeight="1">
      <c r="A1164" t="str">
        <f>1163*(1/37)</f>
        <v>31.43243243</v>
      </c>
      <c r="B1164">
        <v>-0.03515625</v>
      </c>
      <c r="C1164">
        <v>-0.70458984375</v>
      </c>
      <c r="D1164">
        <v>1.3046875</v>
      </c>
      <c r="E1164">
        <v>5.40924072265625</v>
      </c>
      <c r="F1164">
        <v>-13.67568969726562</v>
      </c>
      <c r="G1164">
        <v>11.56997680664062</v>
      </c>
    </row>
    <row r="1165" ht="14.25" customHeight="1">
      <c r="A1165" t="str">
        <f>1164*(1/37)</f>
        <v>31.45945946</v>
      </c>
      <c r="B1165">
        <v>-0.08837890625</v>
      </c>
      <c r="C1165">
        <v>-0.279052734375</v>
      </c>
      <c r="D1165">
        <v>1.735107421875</v>
      </c>
      <c r="E1165">
        <v>7.175445556640625</v>
      </c>
      <c r="F1165">
        <v>-21.7437744140625</v>
      </c>
      <c r="G1165">
        <v>-5.672454833984375</v>
      </c>
    </row>
    <row r="1166" ht="14.25" customHeight="1">
      <c r="A1166" t="str">
        <f>1165*(1/37)</f>
        <v>31.48648649</v>
      </c>
      <c r="B1166">
        <v>0.7294921875</v>
      </c>
      <c r="C1166">
        <v>0.1484375</v>
      </c>
      <c r="D1166">
        <v>1.031494140625</v>
      </c>
      <c r="E1166">
        <v>-12.61138916015625</v>
      </c>
      <c r="F1166">
        <v>-4.63104248046875</v>
      </c>
      <c r="G1166">
        <v>-23.29635620117188</v>
      </c>
    </row>
    <row r="1167" ht="14.25" customHeight="1">
      <c r="A1167" t="str">
        <f>1166*(1/37)</f>
        <v>31.51351351</v>
      </c>
      <c r="B1167">
        <v>-0.0703125</v>
      </c>
      <c r="C1167">
        <v>-0.18603515625</v>
      </c>
      <c r="D1167">
        <v>1.589599609375</v>
      </c>
      <c r="E1167">
        <v>-14.96124267578125</v>
      </c>
      <c r="F1167">
        <v>0.919342041015625</v>
      </c>
      <c r="G1167">
        <v>-3.757476806640625</v>
      </c>
    </row>
    <row r="1168" ht="14.25" customHeight="1">
      <c r="A1168" t="str">
        <f>1167*(1/37)</f>
        <v>31.54054054</v>
      </c>
      <c r="B1168">
        <v>0.242431640625</v>
      </c>
      <c r="C1168">
        <v>0.29150390625</v>
      </c>
      <c r="D1168">
        <v>1.377685546875</v>
      </c>
      <c r="E1168">
        <v>8.152008056640625</v>
      </c>
      <c r="F1168">
        <v>-37.10556030273438</v>
      </c>
      <c r="G1168">
        <v>-2.99072265625</v>
      </c>
    </row>
    <row r="1169" ht="14.25" customHeight="1">
      <c r="A1169" t="str">
        <f>1168*(1/37)</f>
        <v>31.56756757</v>
      </c>
      <c r="B1169">
        <v>0.7158203125</v>
      </c>
      <c r="C1169">
        <v>-7.32421875E-4</v>
      </c>
      <c r="D1169">
        <v>-0.34326171875</v>
      </c>
      <c r="E1169">
        <v>-17.31109619140625</v>
      </c>
      <c r="F1169">
        <v>29.43038940429688</v>
      </c>
      <c r="G1169">
        <v>-0.690460205078125</v>
      </c>
    </row>
    <row r="1170" ht="14.25" customHeight="1">
      <c r="A1170" t="str">
        <f>1169*(1/37)</f>
        <v>31.59459459</v>
      </c>
      <c r="B1170">
        <v>0.387451171875</v>
      </c>
      <c r="C1170">
        <v>0.76611328125</v>
      </c>
      <c r="D1170">
        <v>0.357177734375</v>
      </c>
      <c r="E1170">
        <v>1.88446044921875</v>
      </c>
      <c r="F1170">
        <v>-33.26416015625</v>
      </c>
      <c r="G1170">
        <v>-19.42825317382812</v>
      </c>
    </row>
    <row r="1171" ht="14.25" customHeight="1">
      <c r="A1171" t="str">
        <f>1170*(1/37)</f>
        <v>31.62162162</v>
      </c>
      <c r="B1171">
        <v>0.1298828125</v>
      </c>
      <c r="C1171">
        <v>-0.95068359375</v>
      </c>
      <c r="D1171">
        <v>0.77099609375</v>
      </c>
      <c r="E1171">
        <v>-2.81524658203125</v>
      </c>
      <c r="F1171">
        <v>9.754180908203125</v>
      </c>
      <c r="G1171">
        <v>13.09967041015625</v>
      </c>
    </row>
    <row r="1172" ht="14.25" customHeight="1">
      <c r="A1172" t="str">
        <f>1171*(1/37)</f>
        <v>31.64864865</v>
      </c>
      <c r="B1172">
        <v>-1.190673828125</v>
      </c>
      <c r="C1172">
        <v>0.837646484375</v>
      </c>
      <c r="D1172">
        <v>0.69287109375</v>
      </c>
      <c r="E1172">
        <v>4.23431396484375</v>
      </c>
      <c r="F1172">
        <v>-4.0740966796875</v>
      </c>
      <c r="G1172">
        <v>-4.138946533203125</v>
      </c>
    </row>
    <row r="1173" ht="14.25" customHeight="1">
      <c r="A1173" t="str">
        <f>1172*(1/37)</f>
        <v>31.67567568</v>
      </c>
      <c r="B1173">
        <v>-0.29296875</v>
      </c>
      <c r="C1173">
        <v>-0.418212890625</v>
      </c>
      <c r="D1173">
        <v>0.13134765625</v>
      </c>
      <c r="E1173">
        <v>17.9443359375</v>
      </c>
      <c r="F1173">
        <v>-34.41619873046875</v>
      </c>
      <c r="G1173">
        <v>3.795623779296875</v>
      </c>
    </row>
    <row r="1174" ht="14.25" customHeight="1">
      <c r="A1174" t="str">
        <f>1173*(1/37)</f>
        <v>31.7027027</v>
      </c>
      <c r="B1174">
        <v>0.76904296875</v>
      </c>
      <c r="C1174">
        <v>1.208984375</v>
      </c>
      <c r="D1174">
        <v>-0.063720703125</v>
      </c>
      <c r="E1174">
        <v>-18.48602294921875</v>
      </c>
      <c r="F1174">
        <v>2.071380615234375</v>
      </c>
      <c r="G1174">
        <v>-2.99072265625</v>
      </c>
    </row>
    <row r="1175" ht="14.25" customHeight="1">
      <c r="A1175" t="str">
        <f>1174*(1/37)</f>
        <v>31.72972973</v>
      </c>
      <c r="B1175">
        <v>-0.212158203125</v>
      </c>
      <c r="C1175">
        <v>-0.669189453125</v>
      </c>
      <c r="D1175">
        <v>0.701416015625</v>
      </c>
      <c r="E1175">
        <v>2.666473388671875</v>
      </c>
      <c r="F1175">
        <v>-12.13836669921875</v>
      </c>
      <c r="G1175">
        <v>-15.63262939453125</v>
      </c>
    </row>
    <row r="1176" ht="14.25" customHeight="1">
      <c r="A1176" t="str">
        <f>1175*(1/37)</f>
        <v>31.75675676</v>
      </c>
      <c r="B1176">
        <v>0.1298828125</v>
      </c>
      <c r="C1176">
        <v>-0.508544921875</v>
      </c>
      <c r="D1176">
        <v>0.525146484375</v>
      </c>
      <c r="E1176">
        <v>0.713348388671875</v>
      </c>
      <c r="F1176">
        <v>-4.840850830078125</v>
      </c>
      <c r="G1176">
        <v>-7.968902587890625</v>
      </c>
    </row>
    <row r="1177" ht="14.25" customHeight="1">
      <c r="A1177" t="str">
        <f>1176*(1/37)</f>
        <v>31.78378378</v>
      </c>
      <c r="B1177">
        <v>-0.12255859375</v>
      </c>
      <c r="C1177">
        <v>0.036376953125</v>
      </c>
      <c r="D1177">
        <v>1.0009765625</v>
      </c>
      <c r="E1177">
        <v>1.88446044921875</v>
      </c>
      <c r="F1177">
        <v>-6.7596435546875</v>
      </c>
      <c r="G1177">
        <v>8.121490478515625</v>
      </c>
    </row>
    <row r="1178" ht="14.25" customHeight="1">
      <c r="A1178" t="str">
        <f>1177*(1/37)</f>
        <v>31.81081081</v>
      </c>
      <c r="B1178">
        <v>0.193359375</v>
      </c>
      <c r="C1178">
        <v>0.3779296875</v>
      </c>
      <c r="D1178">
        <v>0.640380859375</v>
      </c>
      <c r="E1178">
        <v>0.70953369140625</v>
      </c>
      <c r="F1178">
        <v>2.841949462890625</v>
      </c>
      <c r="G1178">
        <v>1.99127197265625</v>
      </c>
    </row>
    <row r="1179" ht="14.25" customHeight="1">
      <c r="A1179" t="str">
        <f>1178*(1/37)</f>
        <v>31.83783784</v>
      </c>
      <c r="B1179">
        <v>0.302490234375</v>
      </c>
      <c r="C1179">
        <v>-0.55712890625</v>
      </c>
      <c r="D1179">
        <v>1.0048828125</v>
      </c>
      <c r="E1179">
        <v>-3.387451171875</v>
      </c>
      <c r="F1179">
        <v>-5.60760498046875</v>
      </c>
      <c r="G1179">
        <v>3.5247802734375</v>
      </c>
    </row>
    <row r="1180" ht="14.25" customHeight="1">
      <c r="A1180" t="str">
        <f>1179*(1/37)</f>
        <v>31.86486486</v>
      </c>
      <c r="B1180">
        <v>0.027587890625</v>
      </c>
      <c r="C1180">
        <v>0.0322265625</v>
      </c>
      <c r="D1180">
        <v>1.140380859375</v>
      </c>
      <c r="E1180">
        <v>5.802154541015625</v>
      </c>
      <c r="F1180">
        <v>-5.992889404296875</v>
      </c>
      <c r="G1180">
        <v>5.054473876953125</v>
      </c>
    </row>
    <row r="1181" ht="14.25" customHeight="1">
      <c r="A1181" t="str">
        <f>1180*(1/37)</f>
        <v>31.89189189</v>
      </c>
      <c r="B1181">
        <v>0.5390625</v>
      </c>
      <c r="C1181">
        <v>-0.55322265625</v>
      </c>
      <c r="D1181">
        <v>0.392822265625</v>
      </c>
      <c r="E1181">
        <v>3.448486328125</v>
      </c>
      <c r="F1181">
        <v>2.98309326171875</v>
      </c>
      <c r="G1181">
        <v>1.99127197265625</v>
      </c>
    </row>
    <row r="1182" ht="14.25" customHeight="1">
      <c r="A1182" t="str">
        <f>1181*(1/37)</f>
        <v>31.91891892</v>
      </c>
      <c r="B1182">
        <v>-1.125244140625</v>
      </c>
      <c r="C1182">
        <v>-0.525634765625</v>
      </c>
      <c r="D1182">
        <v>0.493896484375</v>
      </c>
      <c r="E1182">
        <v>5.016326904296875</v>
      </c>
      <c r="F1182">
        <v>16.28494262695312</v>
      </c>
      <c r="G1182">
        <v>-2.666473388671875</v>
      </c>
    </row>
    <row r="1183" ht="14.25" customHeight="1">
      <c r="A1183" t="str">
        <f>1182*(1/37)</f>
        <v>31.94594595</v>
      </c>
      <c r="B1183">
        <v>0.0673828125</v>
      </c>
      <c r="C1183">
        <v>1.29931640625</v>
      </c>
      <c r="D1183">
        <v>1.426025390625</v>
      </c>
      <c r="E1183">
        <v>10.50186157226562</v>
      </c>
      <c r="F1183">
        <v>-30.9600830078125</v>
      </c>
      <c r="G1183">
        <v>20.38192749023438</v>
      </c>
    </row>
    <row r="1184" ht="14.25" customHeight="1">
      <c r="A1184" t="str">
        <f>1183*(1/37)</f>
        <v>31.97297297</v>
      </c>
      <c r="B1184">
        <v>0.2060546875</v>
      </c>
      <c r="C1184">
        <v>-0.451416015625</v>
      </c>
      <c r="D1184">
        <v>1.03271484375</v>
      </c>
      <c r="E1184">
        <v>10.89096069335938</v>
      </c>
      <c r="F1184">
        <v>13.98086547851562</v>
      </c>
      <c r="G1184">
        <v>3.772735595703125</v>
      </c>
    </row>
    <row r="1185" ht="14.25" customHeight="1">
      <c r="A1185" t="str">
        <f>1184*(1/37)</f>
        <v>32</v>
      </c>
      <c r="B1185">
        <v>0.277099609375</v>
      </c>
      <c r="C1185">
        <v>-0.773681640625</v>
      </c>
      <c r="D1185">
        <v>0.899658203125</v>
      </c>
      <c r="E1185">
        <v>-5.168914794921875</v>
      </c>
      <c r="F1185">
        <v>5.53131103515625</v>
      </c>
      <c r="G1185">
        <v>-19.84786987304688</v>
      </c>
    </row>
    <row r="1186" ht="14.25" customHeight="1">
      <c r="A1186" t="str">
        <f>1185*(1/37)</f>
        <v>32.02702703</v>
      </c>
      <c r="B1186">
        <v>0.15478515625</v>
      </c>
      <c r="C1186">
        <v>0.46826171875</v>
      </c>
      <c r="D1186">
        <v>1.368896484375</v>
      </c>
      <c r="E1186">
        <v>19.90127563476562</v>
      </c>
      <c r="F1186">
        <v>10.90621948242188</v>
      </c>
      <c r="G1186">
        <v>5.43975830078125</v>
      </c>
    </row>
    <row r="1187" ht="14.25" customHeight="1">
      <c r="A1187" t="str">
        <f>1186*(1/37)</f>
        <v>32.05405405</v>
      </c>
      <c r="B1187">
        <v>-0.201904296875</v>
      </c>
      <c r="C1187">
        <v>-0.684326171875</v>
      </c>
      <c r="D1187">
        <v>1.28955078125</v>
      </c>
      <c r="E1187">
        <v>12.63046264648438</v>
      </c>
      <c r="F1187">
        <v>10.13946533203125</v>
      </c>
      <c r="G1187">
        <v>-0.308990478515625</v>
      </c>
    </row>
    <row r="1188" ht="14.25" customHeight="1">
      <c r="A1188" t="str">
        <f>1187*(1/37)</f>
        <v>32.08108108</v>
      </c>
      <c r="B1188">
        <v>0.076171875</v>
      </c>
      <c r="C1188">
        <v>-0.392822265625</v>
      </c>
      <c r="D1188">
        <v>1.375244140625</v>
      </c>
      <c r="E1188">
        <v>28.12957763671875</v>
      </c>
      <c r="F1188">
        <v>1.689910888671875</v>
      </c>
      <c r="G1188">
        <v>18.84841918945312</v>
      </c>
    </row>
    <row r="1189" ht="14.25" customHeight="1">
      <c r="A1189" t="str">
        <f>1188*(1/37)</f>
        <v>32.10810811</v>
      </c>
      <c r="B1189">
        <v>0.05908203125</v>
      </c>
      <c r="C1189">
        <v>-0.175537109375</v>
      </c>
      <c r="D1189">
        <v>1.193359375</v>
      </c>
      <c r="E1189">
        <v>12.0697021484375</v>
      </c>
      <c r="F1189">
        <v>13.98086547851562</v>
      </c>
      <c r="G1189">
        <v>-4.90570068359375</v>
      </c>
    </row>
    <row r="1190" ht="14.25" customHeight="1">
      <c r="A1190" t="str">
        <f>1189*(1/37)</f>
        <v>32.13513514</v>
      </c>
      <c r="B1190">
        <v>0.018798828125</v>
      </c>
      <c r="C1190">
        <v>-0.64111328125</v>
      </c>
      <c r="D1190">
        <v>1.369384765625</v>
      </c>
      <c r="E1190">
        <v>8.5601806640625</v>
      </c>
      <c r="F1190">
        <v>12.82882690429688</v>
      </c>
      <c r="G1190">
        <v>12.33673095703125</v>
      </c>
    </row>
    <row r="1191" ht="14.25" customHeight="1">
      <c r="A1191" t="str">
        <f>1190*(1/37)</f>
        <v>32.16216216</v>
      </c>
      <c r="B1191">
        <v>-0.084716796875</v>
      </c>
      <c r="C1191">
        <v>0.52392578125</v>
      </c>
      <c r="D1191">
        <v>1.729248046875</v>
      </c>
      <c r="E1191">
        <v>-0.46539306640625</v>
      </c>
      <c r="F1191">
        <v>4.7607421875</v>
      </c>
      <c r="G1191">
        <v>-15.25115966796875</v>
      </c>
    </row>
    <row r="1192" ht="14.25" customHeight="1">
      <c r="A1192" t="str">
        <f>1191*(1/37)</f>
        <v>32.18918919</v>
      </c>
      <c r="B1192">
        <v>-0.117431640625</v>
      </c>
      <c r="C1192">
        <v>-0.044677734375</v>
      </c>
      <c r="D1192">
        <v>1.00390625</v>
      </c>
      <c r="E1192">
        <v>12.0697021484375</v>
      </c>
      <c r="F1192">
        <v>9.368896484375</v>
      </c>
      <c r="G1192">
        <v>-7.97271728515625</v>
      </c>
    </row>
    <row r="1193" ht="14.25" customHeight="1">
      <c r="A1193" t="str">
        <f>1192*(1/37)</f>
        <v>32.21621622</v>
      </c>
      <c r="B1193">
        <v>-0.339111328125</v>
      </c>
      <c r="C1193">
        <v>0.49853515625</v>
      </c>
      <c r="D1193">
        <v>1.457275390625</v>
      </c>
      <c r="E1193">
        <v>3.841400146484375</v>
      </c>
      <c r="F1193">
        <v>-9.899139404296875</v>
      </c>
      <c r="G1193">
        <v>-3.3721923828125</v>
      </c>
    </row>
    <row r="1194" ht="14.25" customHeight="1">
      <c r="A1194" t="str">
        <f>1193*(1/37)</f>
        <v>32.24324324</v>
      </c>
      <c r="B1194">
        <v>-0.33154296875</v>
      </c>
      <c r="C1194">
        <v>-0.301025390625</v>
      </c>
      <c r="D1194">
        <v>0.63232421875</v>
      </c>
      <c r="E1194">
        <v>7.366180419921875</v>
      </c>
      <c r="F1194">
        <v>-14.05715942382812</v>
      </c>
      <c r="G1194">
        <v>-6.439208984375</v>
      </c>
    </row>
    <row r="1195" ht="14.25" customHeight="1">
      <c r="A1195" t="str">
        <f>1194*(1/37)</f>
        <v>32.27027027</v>
      </c>
      <c r="B1195">
        <v>-0.053955078125</v>
      </c>
      <c r="C1195">
        <v>0.579345703125</v>
      </c>
      <c r="D1195">
        <v>1.6015625</v>
      </c>
      <c r="E1195">
        <v>2.666473388671875</v>
      </c>
      <c r="F1195">
        <v>-15.97976684570312</v>
      </c>
      <c r="G1195">
        <v>-0.690460205078125</v>
      </c>
    </row>
    <row r="1196" ht="14.25" customHeight="1">
      <c r="A1196" t="str">
        <f>1195*(1/37)</f>
        <v>32.2972973</v>
      </c>
      <c r="B1196">
        <v>0.076904296875</v>
      </c>
      <c r="C1196">
        <v>-0.092041015625</v>
      </c>
      <c r="D1196">
        <v>0.553955078125</v>
      </c>
      <c r="E1196">
        <v>-0.0762939453125</v>
      </c>
      <c r="F1196">
        <v>10.52474975585938</v>
      </c>
      <c r="G1196">
        <v>-4.31060791015625</v>
      </c>
    </row>
    <row r="1197" ht="14.25" customHeight="1">
      <c r="A1197" t="str">
        <f>1196*(1/37)</f>
        <v>32.32432432</v>
      </c>
      <c r="B1197">
        <v>0.162109375</v>
      </c>
      <c r="C1197">
        <v>0.21044921875</v>
      </c>
      <c r="D1197">
        <v>1.14404296875</v>
      </c>
      <c r="E1197">
        <v>0.70953369140625</v>
      </c>
      <c r="F1197">
        <v>-4.45556640625</v>
      </c>
      <c r="G1197">
        <v>1.99127197265625</v>
      </c>
    </row>
    <row r="1198" ht="14.25" customHeight="1">
      <c r="A1198" t="str">
        <f>1197*(1/37)</f>
        <v>32.35135135</v>
      </c>
      <c r="B1198">
        <v>-0.73291015625</v>
      </c>
      <c r="C1198">
        <v>-1.017822265625</v>
      </c>
      <c r="D1198">
        <v>0.7138671875</v>
      </c>
      <c r="E1198">
        <v>19.51217651367188</v>
      </c>
      <c r="F1198">
        <v>-9.449005126953125</v>
      </c>
      <c r="G1198">
        <v>-11.80267333984375</v>
      </c>
    </row>
    <row r="1199" ht="14.25" customHeight="1">
      <c r="A1199" t="str">
        <f>1198*(1/37)</f>
        <v>32.37837838</v>
      </c>
      <c r="B1199">
        <v>0.677490234375</v>
      </c>
      <c r="C1199">
        <v>1.4140625</v>
      </c>
      <c r="D1199">
        <v>0.7041015625</v>
      </c>
      <c r="E1199">
        <v>1.102447509765625</v>
      </c>
      <c r="F1199">
        <v>-8.30078125</v>
      </c>
      <c r="G1199">
        <v>9.65118408203125</v>
      </c>
    </row>
    <row r="1200" ht="14.25" customHeight="1">
      <c r="A1200" t="str">
        <f>1199*(1/37)</f>
        <v>32.40540541</v>
      </c>
      <c r="B1200">
        <v>-0.08203125</v>
      </c>
      <c r="C1200">
        <v>-0.449951171875</v>
      </c>
      <c r="D1200">
        <v>0.2265625</v>
      </c>
      <c r="E1200">
        <v>-1.64031982421875</v>
      </c>
      <c r="F1200">
        <v>-1.003265380859375</v>
      </c>
      <c r="G1200">
        <v>11.1846923828125</v>
      </c>
    </row>
    <row r="1201" ht="14.25" customHeight="1">
      <c r="A1201" t="str">
        <f>1200*(1/37)</f>
        <v>32.43243243</v>
      </c>
      <c r="B1201">
        <v>0.077392578125</v>
      </c>
      <c r="C1201">
        <v>0.0810546875</v>
      </c>
      <c r="D1201">
        <v>-0.097412109375</v>
      </c>
      <c r="E1201">
        <v>-14.5416259765625</v>
      </c>
      <c r="F1201">
        <v>-10.60104370117188</v>
      </c>
      <c r="G1201">
        <v>9.654998779296875</v>
      </c>
    </row>
    <row r="1202" ht="14.25" customHeight="1">
      <c r="A1202" t="str">
        <f>1201*(1/37)</f>
        <v>32.45945946</v>
      </c>
      <c r="B1202">
        <v>0.326904296875</v>
      </c>
      <c r="C1202">
        <v>-0.072021484375</v>
      </c>
      <c r="D1202">
        <v>0.96826171875</v>
      </c>
      <c r="E1202">
        <v>-18.09310913085938</v>
      </c>
      <c r="F1202">
        <v>18.97430419921875</v>
      </c>
      <c r="G1202">
        <v>-11.03591918945312</v>
      </c>
    </row>
    <row r="1203" ht="14.25" customHeight="1">
      <c r="A1203" t="str">
        <f>1202*(1/37)</f>
        <v>32.48648649</v>
      </c>
      <c r="B1203">
        <v>0.45263671875</v>
      </c>
      <c r="C1203">
        <v>0.13623046875</v>
      </c>
      <c r="D1203">
        <v>0.7861328125</v>
      </c>
      <c r="E1203">
        <v>-9.4757080078125</v>
      </c>
      <c r="F1203">
        <v>-14.05715942382812</v>
      </c>
      <c r="G1203">
        <v>-8.35418701171875</v>
      </c>
    </row>
    <row r="1204" ht="14.25" customHeight="1">
      <c r="A1204" t="str">
        <f>1203*(1/37)</f>
        <v>32.51351351</v>
      </c>
      <c r="B1204">
        <v>-0.559326171875</v>
      </c>
      <c r="C1204">
        <v>-2.44140625E-4</v>
      </c>
      <c r="D1204">
        <v>1.001953125</v>
      </c>
      <c r="E1204">
        <v>-10.26153564453125</v>
      </c>
      <c r="F1204">
        <v>1.0833740234375</v>
      </c>
      <c r="G1204">
        <v>10.4217529296875</v>
      </c>
    </row>
    <row r="1205" ht="14.25" customHeight="1">
      <c r="A1205" t="str">
        <f>1204*(1/37)</f>
        <v>32.54054054</v>
      </c>
      <c r="B1205">
        <v>0.09130859375</v>
      </c>
      <c r="C1205">
        <v>-0.28515625</v>
      </c>
      <c r="D1205">
        <v>0.89501953125</v>
      </c>
      <c r="E1205">
        <v>-1.64031982421875</v>
      </c>
      <c r="F1205">
        <v>-9.067535400390625</v>
      </c>
      <c r="G1205">
        <v>9.307861328125</v>
      </c>
    </row>
    <row r="1206" ht="14.25" customHeight="1">
      <c r="A1206" t="str">
        <f>1205*(1/37)</f>
        <v>32.56756757</v>
      </c>
      <c r="B1206">
        <v>0.46923828125</v>
      </c>
      <c r="C1206">
        <v>0.46337890625</v>
      </c>
      <c r="D1206">
        <v>1.028564453125</v>
      </c>
      <c r="E1206">
        <v>-16.13616943359375</v>
      </c>
      <c r="F1206">
        <v>-2.92205810546875</v>
      </c>
      <c r="G1206">
        <v>-3.3721923828125</v>
      </c>
    </row>
    <row r="1207" ht="14.25" customHeight="1">
      <c r="A1207" t="str">
        <f>1206*(1/37)</f>
        <v>32.59459459</v>
      </c>
      <c r="B1207">
        <v>0.030517578125</v>
      </c>
      <c r="C1207">
        <v>-0.866455078125</v>
      </c>
      <c r="D1207">
        <v>0.720458984375</v>
      </c>
      <c r="E1207">
        <v>-1.64031982421875</v>
      </c>
      <c r="F1207">
        <v>34.33609008789062</v>
      </c>
      <c r="G1207">
        <v>9.26971435546875</v>
      </c>
    </row>
    <row r="1208" ht="14.25" customHeight="1">
      <c r="A1208" t="str">
        <f>1207*(1/37)</f>
        <v>32.62162162</v>
      </c>
      <c r="B1208">
        <v>0.20263671875</v>
      </c>
      <c r="C1208">
        <v>0.795166015625</v>
      </c>
      <c r="D1208">
        <v>1.140625</v>
      </c>
      <c r="E1208">
        <v>-5.950927734375</v>
      </c>
      <c r="F1208">
        <v>-2.155303955078125</v>
      </c>
      <c r="G1208">
        <v>-11.1846923828125</v>
      </c>
    </row>
    <row r="1209" ht="14.25" customHeight="1">
      <c r="A1209" t="str">
        <f>1208*(1/37)</f>
        <v>32.64864865</v>
      </c>
      <c r="B1209">
        <v>-0.07275390625</v>
      </c>
      <c r="C1209">
        <v>0.909423828125</v>
      </c>
      <c r="D1209">
        <v>1.307373046875</v>
      </c>
      <c r="E1209">
        <v>3.05938720703125</v>
      </c>
      <c r="F1209">
        <v>-11.75308227539062</v>
      </c>
      <c r="G1209">
        <v>8.502960205078125</v>
      </c>
    </row>
    <row r="1210" ht="14.25" customHeight="1">
      <c r="A1210" t="str">
        <f>1209*(1/37)</f>
        <v>32.67567568</v>
      </c>
      <c r="B1210">
        <v>-0.027587890625</v>
      </c>
      <c r="C1210">
        <v>-0.414794921875</v>
      </c>
      <c r="D1210">
        <v>1.175537109375</v>
      </c>
      <c r="E1210">
        <v>0.316619873046875</v>
      </c>
      <c r="F1210">
        <v>5.91278076171875</v>
      </c>
      <c r="G1210">
        <v>-18.31436157226562</v>
      </c>
    </row>
    <row r="1211" ht="14.25" customHeight="1">
      <c r="A1211" t="str">
        <f>1210*(1/37)</f>
        <v>32.7027027</v>
      </c>
      <c r="B1211">
        <v>0.265869140625</v>
      </c>
      <c r="C1211">
        <v>-0.340576171875</v>
      </c>
      <c r="D1211">
        <v>0.736083984375</v>
      </c>
      <c r="E1211">
        <v>6.969451904296875</v>
      </c>
      <c r="F1211">
        <v>0.537872314453125</v>
      </c>
      <c r="G1211">
        <v>-15.63262939453125</v>
      </c>
    </row>
    <row r="1212" ht="14.25" customHeight="1">
      <c r="A1212" t="str">
        <f>1211*(1/37)</f>
        <v>32.72972973</v>
      </c>
      <c r="B1212">
        <v>-0.32568359375</v>
      </c>
      <c r="C1212">
        <v>0.38232421875</v>
      </c>
      <c r="D1212">
        <v>1.712890625</v>
      </c>
      <c r="E1212">
        <v>3.841400146484375</v>
      </c>
      <c r="F1212">
        <v>1.30462646484375</v>
      </c>
      <c r="G1212">
        <v>8.121490478515625</v>
      </c>
    </row>
    <row r="1213" ht="14.25" customHeight="1">
      <c r="A1213" t="str">
        <f>1212*(1/37)</f>
        <v>32.75675676</v>
      </c>
      <c r="B1213">
        <v>-0.0205078125</v>
      </c>
      <c r="C1213">
        <v>-0.3974609375</v>
      </c>
      <c r="D1213">
        <v>1.12841796875</v>
      </c>
      <c r="E1213">
        <v>8.14056396484375</v>
      </c>
      <c r="F1213">
        <v>10.52474975585938</v>
      </c>
      <c r="G1213">
        <v>-1.07574462890625</v>
      </c>
    </row>
    <row r="1214" ht="14.25" customHeight="1">
      <c r="A1214" t="str">
        <f>1213*(1/37)</f>
        <v>32.78378378</v>
      </c>
      <c r="B1214">
        <v>-0.231201171875</v>
      </c>
      <c r="C1214">
        <v>0.443359375</v>
      </c>
      <c r="D1214">
        <v>1.43310546875</v>
      </c>
      <c r="E1214">
        <v>6.778717041015625</v>
      </c>
      <c r="F1214">
        <v>-3.688812255859375</v>
      </c>
      <c r="G1214">
        <v>-1.45721435546875</v>
      </c>
    </row>
    <row r="1215" ht="14.25" customHeight="1">
      <c r="A1215" t="str">
        <f>1214*(1/37)</f>
        <v>32.81081081</v>
      </c>
      <c r="B1215">
        <v>0.019775390625</v>
      </c>
      <c r="C1215">
        <v>0.425537109375</v>
      </c>
      <c r="D1215">
        <v>1.2763671875</v>
      </c>
      <c r="E1215">
        <v>-3.60107421875</v>
      </c>
      <c r="F1215">
        <v>1.27410888671875</v>
      </c>
      <c r="G1215">
        <v>-11.03591918945312</v>
      </c>
    </row>
    <row r="1216" ht="14.25" customHeight="1">
      <c r="A1216" t="str">
        <f>1215*(1/37)</f>
        <v>32.83783784</v>
      </c>
      <c r="B1216">
        <v>0.2744140625</v>
      </c>
      <c r="C1216">
        <v>-0.67333984375</v>
      </c>
      <c r="D1216">
        <v>0.930419921875</v>
      </c>
      <c r="E1216">
        <v>3.841400146484375</v>
      </c>
      <c r="F1216">
        <v>8.21685791015625</v>
      </c>
      <c r="G1216">
        <v>2.658843994140625</v>
      </c>
    </row>
    <row r="1217" ht="14.25" customHeight="1">
      <c r="A1217" t="str">
        <f>1216*(1/37)</f>
        <v>32.86486486</v>
      </c>
      <c r="B1217">
        <v>0.150146484375</v>
      </c>
      <c r="C1217">
        <v>0.0810546875</v>
      </c>
      <c r="D1217">
        <v>1.17919921875</v>
      </c>
      <c r="E1217">
        <v>-10.26153564453125</v>
      </c>
      <c r="F1217">
        <v>-8.296966552734375</v>
      </c>
      <c r="G1217">
        <v>4.673004150390625</v>
      </c>
    </row>
    <row r="1218" ht="14.25" customHeight="1">
      <c r="A1218" t="str">
        <f>1217*(1/37)</f>
        <v>32.89189189</v>
      </c>
      <c r="B1218">
        <v>0.240234375</v>
      </c>
      <c r="C1218">
        <v>-0.290283203125</v>
      </c>
      <c r="D1218">
        <v>1.12255859375</v>
      </c>
      <c r="E1218">
        <v>-5.168914794921875</v>
      </c>
      <c r="F1218">
        <v>8.220672607421875</v>
      </c>
      <c r="G1218">
        <v>0.03814697265625</v>
      </c>
    </row>
    <row r="1219" ht="14.25" customHeight="1">
      <c r="A1219" t="str">
        <f>1218*(1/37)</f>
        <v>32.91891892</v>
      </c>
      <c r="B1219">
        <v>-0.183837890625</v>
      </c>
      <c r="C1219">
        <v>0.007080078125</v>
      </c>
      <c r="D1219">
        <v>1.469482421875</v>
      </c>
      <c r="E1219">
        <v>-11.04354858398438</v>
      </c>
      <c r="F1219">
        <v>-4.840850830078125</v>
      </c>
      <c r="G1219">
        <v>3.139495849609375</v>
      </c>
    </row>
    <row r="1220" ht="14.25" customHeight="1">
      <c r="A1220" t="str">
        <f>1219*(1/37)</f>
        <v>32.94594595</v>
      </c>
      <c r="B1220">
        <v>0.367919921875</v>
      </c>
      <c r="C1220">
        <v>-0.3974609375</v>
      </c>
      <c r="D1220">
        <v>1.21240234375</v>
      </c>
      <c r="E1220">
        <v>-7.1258544921875</v>
      </c>
      <c r="F1220">
        <v>-4.45556640625</v>
      </c>
      <c r="G1220">
        <v>0.457763671875</v>
      </c>
    </row>
    <row r="1221" ht="14.25" customHeight="1">
      <c r="A1221" t="str">
        <f>1220*(1/37)</f>
        <v>32.97297297</v>
      </c>
      <c r="B1221">
        <v>0.313232421875</v>
      </c>
      <c r="C1221">
        <v>-0.087646484375</v>
      </c>
      <c r="D1221">
        <v>0.876953125</v>
      </c>
      <c r="E1221">
        <v>-10.25772094726562</v>
      </c>
      <c r="F1221">
        <v>6.679534912109375</v>
      </c>
      <c r="G1221">
        <v>-10.2691650390625</v>
      </c>
    </row>
    <row r="1222" ht="14.25" customHeight="1">
      <c r="A1222" t="str">
        <f>1221*(1/37)</f>
        <v>33</v>
      </c>
      <c r="B1222">
        <v>-0.341796875</v>
      </c>
      <c r="C1222">
        <v>0.33984375</v>
      </c>
      <c r="D1222">
        <v>1.274658203125</v>
      </c>
      <c r="E1222">
        <v>-8.30078125</v>
      </c>
      <c r="F1222">
        <v>0.152587890625</v>
      </c>
      <c r="G1222">
        <v>2.758026123046875</v>
      </c>
    </row>
    <row r="1223" ht="14.25" customHeight="1">
      <c r="A1223" t="str">
        <f>1222*(1/37)</f>
        <v>33.02702703</v>
      </c>
      <c r="B1223">
        <v>-0.025146484375</v>
      </c>
      <c r="C1223">
        <v>-0.572021484375</v>
      </c>
      <c r="D1223">
        <v>1.261962890625</v>
      </c>
      <c r="E1223">
        <v>1.102447509765625</v>
      </c>
      <c r="F1223">
        <v>7.0648193359375</v>
      </c>
      <c r="G1223">
        <v>5.82122802734375</v>
      </c>
    </row>
    <row r="1224" ht="14.25" customHeight="1">
      <c r="A1224" t="str">
        <f>1223*(1/37)</f>
        <v>33.05405405</v>
      </c>
      <c r="B1224">
        <v>-0.079833984375</v>
      </c>
      <c r="C1224">
        <v>0.029296875</v>
      </c>
      <c r="D1224">
        <v>1.04833984375</v>
      </c>
      <c r="E1224">
        <v>-8.304595947265625</v>
      </c>
      <c r="F1224">
        <v>-6.763458251953125</v>
      </c>
      <c r="G1224">
        <v>-2.223968505859375</v>
      </c>
    </row>
    <row r="1225" ht="14.25" customHeight="1">
      <c r="A1225" t="str">
        <f>1224*(1/37)</f>
        <v>33.08108108</v>
      </c>
      <c r="B1225">
        <v>0.141845703125</v>
      </c>
      <c r="C1225">
        <v>0.3271484375</v>
      </c>
      <c r="D1225">
        <v>1.12158203125</v>
      </c>
      <c r="E1225">
        <v>-7.518768310546875</v>
      </c>
      <c r="F1225">
        <v>-3.30352783203125</v>
      </c>
      <c r="G1225">
        <v>-2.605438232421875</v>
      </c>
    </row>
    <row r="1226" ht="14.25" customHeight="1">
      <c r="A1226" t="str">
        <f>1225*(1/37)</f>
        <v>33.10810811</v>
      </c>
      <c r="B1226">
        <v>-0.210693359375</v>
      </c>
      <c r="C1226">
        <v>-0.309326171875</v>
      </c>
      <c r="D1226">
        <v>1.022705078125</v>
      </c>
      <c r="E1226">
        <v>-21.22879028320312</v>
      </c>
      <c r="F1226">
        <v>-10.60104370117188</v>
      </c>
      <c r="G1226">
        <v>0.0762939453125</v>
      </c>
    </row>
    <row r="1227" ht="14.25" customHeight="1">
      <c r="A1227" t="str">
        <f>1226*(1/37)</f>
        <v>33.13513514</v>
      </c>
      <c r="B1227">
        <v>0.144775390625</v>
      </c>
      <c r="C1227">
        <v>-0.3125</v>
      </c>
      <c r="D1227">
        <v>0.88330078125</v>
      </c>
      <c r="E1227">
        <v>-16.13616943359375</v>
      </c>
      <c r="F1227">
        <v>-4.45556640625</v>
      </c>
      <c r="G1227">
        <v>6.587982177734375</v>
      </c>
    </row>
    <row r="1228" ht="14.25" customHeight="1">
      <c r="A1228" t="str">
        <f>1227*(1/37)</f>
        <v>33.16216216</v>
      </c>
      <c r="B1228">
        <v>0.412353515625</v>
      </c>
      <c r="C1228">
        <v>-0.156005859375</v>
      </c>
      <c r="D1228">
        <v>0.998779296875</v>
      </c>
      <c r="E1228">
        <v>-29.84619140625</v>
      </c>
      <c r="F1228">
        <v>18.58901977539062</v>
      </c>
      <c r="G1228">
        <v>-1.155853271484375</v>
      </c>
    </row>
    <row r="1229" ht="14.25" customHeight="1">
      <c r="A1229" t="str">
        <f>1228*(1/37)</f>
        <v>33.18918919</v>
      </c>
      <c r="B1229">
        <v>0.47509765625</v>
      </c>
      <c r="C1229">
        <v>0.088623046875</v>
      </c>
      <c r="D1229">
        <v>0.544677734375</v>
      </c>
      <c r="E1229">
        <v>-13.78631591796875</v>
      </c>
      <c r="F1229">
        <v>2.071380615234375</v>
      </c>
      <c r="G1229">
        <v>16.62445068359375</v>
      </c>
    </row>
    <row r="1230" ht="14.25" customHeight="1">
      <c r="A1230" t="str">
        <f>1229*(1/37)</f>
        <v>33.21621622</v>
      </c>
      <c r="B1230">
        <v>-0.07470703125</v>
      </c>
      <c r="C1230">
        <v>0.11767578125</v>
      </c>
      <c r="D1230">
        <v>0.617431640625</v>
      </c>
      <c r="E1230">
        <v>-20.05386352539062</v>
      </c>
      <c r="F1230">
        <v>1.689910888671875</v>
      </c>
      <c r="G1230">
        <v>1.60980224609375</v>
      </c>
    </row>
    <row r="1231" ht="14.25" customHeight="1">
      <c r="A1231" t="str">
        <f>1230*(1/37)</f>
        <v>33.24324324</v>
      </c>
      <c r="B1231">
        <v>-0.35205078125</v>
      </c>
      <c r="C1231">
        <v>-0.47705078125</v>
      </c>
      <c r="D1231">
        <v>1.46728515625</v>
      </c>
      <c r="E1231">
        <v>-18.09310913085938</v>
      </c>
      <c r="F1231">
        <v>-14.05715942382812</v>
      </c>
      <c r="G1231">
        <v>-5.130767822265625</v>
      </c>
    </row>
    <row r="1232" ht="14.25" customHeight="1">
      <c r="A1232" t="str">
        <f>1231*(1/37)</f>
        <v>33.27027027</v>
      </c>
      <c r="B1232">
        <v>0.01171875</v>
      </c>
      <c r="C1232">
        <v>-0.2958984375</v>
      </c>
      <c r="D1232">
        <v>1.401611328125</v>
      </c>
      <c r="E1232">
        <v>-4.7760009765625</v>
      </c>
      <c r="F1232">
        <v>-9.449005126953125</v>
      </c>
      <c r="G1232">
        <v>0.843048095703125</v>
      </c>
    </row>
    <row r="1233" ht="14.25" customHeight="1">
      <c r="A1233" t="str">
        <f>1232*(1/37)</f>
        <v>33.2972973</v>
      </c>
      <c r="B1233">
        <v>0.163330078125</v>
      </c>
      <c r="C1233">
        <v>-0.2158203125</v>
      </c>
      <c r="D1233">
        <v>0.61474609375</v>
      </c>
      <c r="E1233">
        <v>-8.693695068359375</v>
      </c>
      <c r="F1233">
        <v>-7.144927978515625</v>
      </c>
      <c r="G1233">
        <v>-7.587432861328125</v>
      </c>
    </row>
    <row r="1234" ht="14.25" customHeight="1">
      <c r="A1234" t="str">
        <f>1233*(1/37)</f>
        <v>33.32432432</v>
      </c>
      <c r="B1234">
        <v>0.0361328125</v>
      </c>
      <c r="C1234">
        <v>-0.350341796875</v>
      </c>
      <c r="D1234">
        <v>0.942626953125</v>
      </c>
      <c r="E1234">
        <v>-2.4261474609375</v>
      </c>
      <c r="F1234">
        <v>-4.45556640625</v>
      </c>
      <c r="G1234">
        <v>-3.757476806640625</v>
      </c>
    </row>
    <row r="1235" ht="14.25" customHeight="1">
      <c r="A1235" t="str">
        <f>1234*(1/37)</f>
        <v>33.35135135</v>
      </c>
      <c r="B1235">
        <v>0.013671875</v>
      </c>
      <c r="C1235">
        <v>0.168701171875</v>
      </c>
      <c r="D1235">
        <v>1.016357421875</v>
      </c>
      <c r="E1235">
        <v>-4.0130615234375</v>
      </c>
      <c r="F1235">
        <v>-3.688812255859375</v>
      </c>
      <c r="G1235">
        <v>-2.605438232421875</v>
      </c>
    </row>
    <row r="1236" ht="14.25" customHeight="1">
      <c r="A1236" t="str">
        <f>1235*(1/37)</f>
        <v>33.37837838</v>
      </c>
      <c r="B1236">
        <v>0.30810546875</v>
      </c>
      <c r="C1236">
        <v>0.234130859375</v>
      </c>
      <c r="D1236">
        <v>1.380126953125</v>
      </c>
      <c r="E1236">
        <v>0.70953369140625</v>
      </c>
      <c r="F1236">
        <v>-10.42556762695312</v>
      </c>
      <c r="G1236">
        <v>0.0762939453125</v>
      </c>
    </row>
    <row r="1237" ht="14.25" customHeight="1">
      <c r="A1237" t="str">
        <f>1236*(1/37)</f>
        <v>33.40540541</v>
      </c>
      <c r="B1237">
        <v>0.56787109375</v>
      </c>
      <c r="C1237">
        <v>-0.769775390625</v>
      </c>
      <c r="D1237">
        <v>0.767333984375</v>
      </c>
      <c r="E1237">
        <v>-0.46539306640625</v>
      </c>
      <c r="F1237">
        <v>-0.232696533203125</v>
      </c>
      <c r="G1237">
        <v>-4.90570068359375</v>
      </c>
    </row>
    <row r="1238" ht="14.25" customHeight="1">
      <c r="A1238" t="str">
        <f>1237*(1/37)</f>
        <v>33.43243243</v>
      </c>
      <c r="B1238">
        <v>0.283203125</v>
      </c>
      <c r="C1238">
        <v>-0.49658203125</v>
      </c>
      <c r="D1238">
        <v>1.17236328125</v>
      </c>
      <c r="E1238">
        <v>1.0986328125</v>
      </c>
      <c r="F1238">
        <v>-8.6822509765625</v>
      </c>
      <c r="G1238">
        <v>-5.672454833984375</v>
      </c>
    </row>
    <row r="1239" ht="14.25" customHeight="1">
      <c r="A1239" t="str">
        <f>1238*(1/37)</f>
        <v>33.45945946</v>
      </c>
      <c r="B1239">
        <v>0.4296875</v>
      </c>
      <c r="C1239">
        <v>0.046142578125</v>
      </c>
      <c r="D1239">
        <v>1.23388671875</v>
      </c>
      <c r="E1239">
        <v>-2.4261474609375</v>
      </c>
      <c r="F1239">
        <v>-2.32696533203125</v>
      </c>
      <c r="G1239">
        <v>-0.690460205078125</v>
      </c>
    </row>
    <row r="1240" ht="14.25" customHeight="1">
      <c r="A1240" t="str">
        <f>1239*(1/37)</f>
        <v>33.48648649</v>
      </c>
      <c r="B1240">
        <v>0.081787109375</v>
      </c>
      <c r="C1240">
        <v>-0.1552734375</v>
      </c>
      <c r="D1240">
        <v>0.858154296875</v>
      </c>
      <c r="E1240">
        <v>6.191253662109375</v>
      </c>
      <c r="F1240">
        <v>0.888824462890625</v>
      </c>
      <c r="G1240">
        <v>0.0762939453125</v>
      </c>
    </row>
    <row r="1241" ht="14.25" customHeight="1">
      <c r="A1241" t="str">
        <f>1240*(1/37)</f>
        <v>33.51351351</v>
      </c>
      <c r="B1241">
        <v>0.21923828125</v>
      </c>
      <c r="C1241">
        <v>-0.077392578125</v>
      </c>
      <c r="D1241">
        <v>1.448974609375</v>
      </c>
      <c r="E1241">
        <v>-4.7760009765625</v>
      </c>
      <c r="F1241">
        <v>-7.144927978515625</v>
      </c>
      <c r="G1241">
        <v>-0.30517578125</v>
      </c>
    </row>
    <row r="1242" ht="14.25" customHeight="1">
      <c r="A1242" t="str">
        <f>1241*(1/37)</f>
        <v>33.54054054</v>
      </c>
      <c r="B1242">
        <v>0.165771484375</v>
      </c>
      <c r="C1242">
        <v>0.0869140625</v>
      </c>
      <c r="D1242">
        <v>1.017333984375</v>
      </c>
      <c r="E1242">
        <v>-2.4261474609375</v>
      </c>
      <c r="F1242">
        <v>23.96392822265625</v>
      </c>
      <c r="G1242">
        <v>8.88824462890625</v>
      </c>
    </row>
    <row r="1243" ht="14.25" customHeight="1">
      <c r="A1243" t="str">
        <f>1242*(1/37)</f>
        <v>33.56756757</v>
      </c>
      <c r="B1243">
        <v>-0.087646484375</v>
      </c>
      <c r="C1243">
        <v>-0.33056640625</v>
      </c>
      <c r="D1243">
        <v>0.84423828125</v>
      </c>
      <c r="E1243">
        <v>-8.693695068359375</v>
      </c>
      <c r="F1243">
        <v>-11.75689697265625</v>
      </c>
      <c r="G1243">
        <v>-16.89529418945312</v>
      </c>
    </row>
    <row r="1244" ht="14.25" customHeight="1">
      <c r="A1244" t="str">
        <f>1243*(1/37)</f>
        <v>33.59459459</v>
      </c>
      <c r="B1244">
        <v>-0.061279296875</v>
      </c>
      <c r="C1244">
        <v>-0.671875</v>
      </c>
      <c r="D1244">
        <v>0.58056640625</v>
      </c>
      <c r="E1244">
        <v>-0.858306884765625</v>
      </c>
      <c r="F1244">
        <v>-0.99945068359375</v>
      </c>
      <c r="G1244">
        <v>-3.238677978515625</v>
      </c>
    </row>
    <row r="1245" ht="14.25" customHeight="1">
      <c r="A1245" t="str">
        <f>1244*(1/37)</f>
        <v>33.62162162</v>
      </c>
      <c r="B1245">
        <v>0.44775390625</v>
      </c>
      <c r="C1245">
        <v>0.093017578125</v>
      </c>
      <c r="D1245">
        <v>0.97119140625</v>
      </c>
      <c r="E1245">
        <v>6.58416748046875</v>
      </c>
      <c r="F1245">
        <v>3.993988037109375</v>
      </c>
      <c r="G1245">
        <v>-4.90570068359375</v>
      </c>
    </row>
    <row r="1246" ht="14.25" customHeight="1">
      <c r="A1246" t="str">
        <f>1245*(1/37)</f>
        <v>33.64864865</v>
      </c>
      <c r="B1246">
        <v>0.21533203125</v>
      </c>
      <c r="C1246">
        <v>-1.10400390625</v>
      </c>
      <c r="D1246">
        <v>1.52685546875</v>
      </c>
      <c r="E1246">
        <v>4.2266845703125</v>
      </c>
      <c r="F1246">
        <v>-1.384735107421875</v>
      </c>
      <c r="G1246">
        <v>-2.223968505859375</v>
      </c>
    </row>
    <row r="1247" ht="14.25" customHeight="1">
      <c r="A1247" t="str">
        <f>1246*(1/37)</f>
        <v>33.67567568</v>
      </c>
      <c r="B1247">
        <v>0.21923828125</v>
      </c>
      <c r="C1247">
        <v>-0.14501953125</v>
      </c>
      <c r="D1247">
        <v>1.1396484375</v>
      </c>
      <c r="E1247">
        <v>6.977081298828125</v>
      </c>
      <c r="F1247">
        <v>-0.614166259765625</v>
      </c>
      <c r="G1247">
        <v>6.9732666015625</v>
      </c>
    </row>
    <row r="1248" ht="14.25" customHeight="1">
      <c r="A1248" t="str">
        <f>1247*(1/37)</f>
        <v>33.7027027</v>
      </c>
      <c r="B1248">
        <v>-0.045166015625</v>
      </c>
      <c r="C1248">
        <v>-1.3857421875</v>
      </c>
      <c r="D1248">
        <v>1.6572265625</v>
      </c>
      <c r="E1248">
        <v>7.75909423828125</v>
      </c>
      <c r="F1248">
        <v>8.9874267578125</v>
      </c>
      <c r="G1248">
        <v>-8.35418701171875</v>
      </c>
    </row>
    <row r="1249" ht="14.25" customHeight="1">
      <c r="A1249" t="str">
        <f>1248*(1/37)</f>
        <v>33.72972973</v>
      </c>
      <c r="B1249">
        <v>0.83984375</v>
      </c>
      <c r="C1249">
        <v>-0.072021484375</v>
      </c>
      <c r="D1249">
        <v>1.02880859375</v>
      </c>
      <c r="E1249">
        <v>6.374359130859375</v>
      </c>
      <c r="F1249">
        <v>9.754180908203125</v>
      </c>
      <c r="G1249">
        <v>8.88824462890625</v>
      </c>
    </row>
    <row r="1250" ht="14.25" customHeight="1">
      <c r="A1250" t="str">
        <f>1249*(1/37)</f>
        <v>33.75675676</v>
      </c>
      <c r="B1250">
        <v>0.434326171875</v>
      </c>
      <c r="C1250">
        <v>-0.50244140625</v>
      </c>
      <c r="D1250">
        <v>1.046875</v>
      </c>
      <c r="E1250">
        <v>-3.60107421875</v>
      </c>
      <c r="F1250">
        <v>3.22723388671875</v>
      </c>
      <c r="G1250">
        <v>-3.757476806640625</v>
      </c>
    </row>
    <row r="1251" ht="14.25" customHeight="1">
      <c r="A1251" t="str">
        <f>1250*(1/37)</f>
        <v>33.78378378</v>
      </c>
      <c r="B1251">
        <v>-0.003662109375</v>
      </c>
      <c r="C1251">
        <v>-0.115966796875</v>
      </c>
      <c r="D1251">
        <v>1.485595703125</v>
      </c>
      <c r="E1251">
        <v>-13.00048828125</v>
      </c>
      <c r="F1251">
        <v>8.21685791015625</v>
      </c>
      <c r="G1251">
        <v>4.0435791015625</v>
      </c>
    </row>
    <row r="1252" ht="14.25" customHeight="1">
      <c r="A1252" t="str">
        <f>1251*(1/37)</f>
        <v>33.81081081</v>
      </c>
      <c r="B1252">
        <v>0.255126953125</v>
      </c>
      <c r="C1252">
        <v>-0.31591796875</v>
      </c>
      <c r="D1252">
        <v>1.15380859375</v>
      </c>
      <c r="E1252">
        <v>-6.732940673828125</v>
      </c>
      <c r="F1252">
        <v>-4.180908203125</v>
      </c>
      <c r="G1252">
        <v>-5.672454833984375</v>
      </c>
    </row>
    <row r="1253" ht="14.25" customHeight="1">
      <c r="A1253" t="str">
        <f>1252*(1/37)</f>
        <v>33.83783784</v>
      </c>
      <c r="B1253">
        <v>0.48193359375</v>
      </c>
      <c r="C1253">
        <v>-0.45751953125</v>
      </c>
      <c r="D1253">
        <v>1.833984375</v>
      </c>
      <c r="E1253">
        <v>-8.693695068359375</v>
      </c>
      <c r="F1253">
        <v>7.83538818359375</v>
      </c>
      <c r="G1253">
        <v>8.88824462890625</v>
      </c>
    </row>
    <row r="1254" ht="14.25" customHeight="1">
      <c r="A1254" t="str">
        <f>1253*(1/37)</f>
        <v>33.86486486</v>
      </c>
      <c r="B1254">
        <v>-0.44482421875</v>
      </c>
      <c r="C1254">
        <v>0.0888671875</v>
      </c>
      <c r="D1254">
        <v>1.71630859375</v>
      </c>
      <c r="E1254">
        <v>-2.4261474609375</v>
      </c>
      <c r="F1254">
        <v>8.21685791015625</v>
      </c>
      <c r="G1254">
        <v>9.136199951171875</v>
      </c>
    </row>
    <row r="1255" ht="14.25" customHeight="1">
      <c r="A1255" t="str">
        <f>1254*(1/37)</f>
        <v>33.89189189</v>
      </c>
      <c r="B1255">
        <v>0.621826171875</v>
      </c>
      <c r="C1255">
        <v>0.452880859375</v>
      </c>
      <c r="D1255">
        <v>0.639892578125</v>
      </c>
      <c r="E1255">
        <v>-2.033233642578125</v>
      </c>
      <c r="F1255">
        <v>3.993988037109375</v>
      </c>
      <c r="G1255">
        <v>-3.3721923828125</v>
      </c>
    </row>
    <row r="1256" ht="14.25" customHeight="1">
      <c r="A1256" t="str">
        <f>1255*(1/37)</f>
        <v>33.91891892</v>
      </c>
      <c r="B1256">
        <v>0.68212890625</v>
      </c>
      <c r="C1256">
        <v>0.131591796875</v>
      </c>
      <c r="D1256">
        <v>1.359375</v>
      </c>
      <c r="E1256">
        <v>-0.46539306640625</v>
      </c>
      <c r="F1256">
        <v>-2.1514892578125</v>
      </c>
      <c r="G1256">
        <v>0.457763671875</v>
      </c>
    </row>
    <row r="1257" ht="14.25" customHeight="1">
      <c r="A1257" t="str">
        <f>1256*(1/37)</f>
        <v>33.94594595</v>
      </c>
      <c r="B1257">
        <v>0.577392578125</v>
      </c>
      <c r="C1257">
        <v>-0.53955078125</v>
      </c>
      <c r="D1257">
        <v>0.853759765625</v>
      </c>
      <c r="E1257">
        <v>3.85284423828125</v>
      </c>
      <c r="F1257">
        <v>15.5181884765625</v>
      </c>
      <c r="G1257">
        <v>4.673004150390625</v>
      </c>
    </row>
    <row r="1258" ht="14.25" customHeight="1">
      <c r="A1258" t="str">
        <f>1257*(1/37)</f>
        <v>33.97297297</v>
      </c>
      <c r="B1258">
        <v>-0.48876953125</v>
      </c>
      <c r="C1258">
        <v>0.003173828125</v>
      </c>
      <c r="D1258">
        <v>1.342529296875</v>
      </c>
      <c r="E1258">
        <v>12.0697021484375</v>
      </c>
      <c r="F1258">
        <v>1.30462646484375</v>
      </c>
      <c r="G1258">
        <v>1.99127197265625</v>
      </c>
    </row>
    <row r="1259" ht="14.25" customHeight="1">
      <c r="A1259" t="str">
        <f>1258*(1/37)</f>
        <v>34</v>
      </c>
      <c r="B1259">
        <v>0.4912109375</v>
      </c>
      <c r="C1259">
        <v>-0.323974609375</v>
      </c>
      <c r="D1259">
        <v>0.255859375</v>
      </c>
      <c r="E1259">
        <v>19.51217651367188</v>
      </c>
      <c r="F1259">
        <v>-21.58355712890625</v>
      </c>
      <c r="G1259">
        <v>3.5247802734375</v>
      </c>
    </row>
    <row r="1260" ht="14.25" customHeight="1">
      <c r="A1260" t="str">
        <f>1259*(1/37)</f>
        <v>34.02702703</v>
      </c>
      <c r="B1260">
        <v>-0.073974609375</v>
      </c>
      <c r="C1260">
        <v>0.296630859375</v>
      </c>
      <c r="D1260">
        <v>0.049072265625</v>
      </c>
      <c r="E1260">
        <v>0.09918212890625</v>
      </c>
      <c r="F1260">
        <v>3.993988037109375</v>
      </c>
      <c r="G1260">
        <v>-4.138946533203125</v>
      </c>
    </row>
    <row r="1261" ht="14.25" customHeight="1">
      <c r="A1261" t="str">
        <f>1260*(1/37)</f>
        <v>34.05405405</v>
      </c>
      <c r="B1261">
        <v>0.2392578125</v>
      </c>
      <c r="C1261">
        <v>0.346435546875</v>
      </c>
      <c r="D1261">
        <v>1.05322265625</v>
      </c>
      <c r="E1261">
        <v>3.6163330078125</v>
      </c>
      <c r="F1261">
        <v>-4.0740966796875</v>
      </c>
      <c r="G1261">
        <v>10.80322265625</v>
      </c>
    </row>
    <row r="1262" ht="14.25" customHeight="1">
      <c r="A1262" t="str">
        <f>1261*(1/37)</f>
        <v>34.08108108</v>
      </c>
      <c r="B1262">
        <v>-0.454345703125</v>
      </c>
      <c r="C1262">
        <v>0.649169921875</v>
      </c>
      <c r="D1262">
        <v>0.4970703125</v>
      </c>
      <c r="E1262">
        <v>8.93402099609375</v>
      </c>
      <c r="F1262">
        <v>15.899658203125</v>
      </c>
      <c r="G1262">
        <v>-10.2691650390625</v>
      </c>
    </row>
    <row r="1263" ht="14.25" customHeight="1">
      <c r="A1263" t="str">
        <f>1262*(1/37)</f>
        <v>34.10810811</v>
      </c>
      <c r="B1263">
        <v>1.40380859375</v>
      </c>
      <c r="C1263">
        <v>-1.041259765625</v>
      </c>
      <c r="D1263">
        <v>-0.162353515625</v>
      </c>
      <c r="E1263">
        <v>7.75909423828125</v>
      </c>
      <c r="F1263">
        <v>13.5955810546875</v>
      </c>
      <c r="G1263">
        <v>-2.99072265625</v>
      </c>
    </row>
    <row r="1264" ht="14.25" customHeight="1">
      <c r="A1264" t="str">
        <f>1263*(1/37)</f>
        <v>34.13513514</v>
      </c>
      <c r="B1264">
        <v>-0.204345703125</v>
      </c>
      <c r="C1264">
        <v>1.937255859375</v>
      </c>
      <c r="D1264">
        <v>1.337646484375</v>
      </c>
      <c r="E1264">
        <v>-17.31109619140625</v>
      </c>
      <c r="F1264">
        <v>-5.4779052734375</v>
      </c>
      <c r="G1264">
        <v>3.143310546875</v>
      </c>
    </row>
    <row r="1265" ht="14.25" customHeight="1">
      <c r="A1265" t="str">
        <f>1264*(1/37)</f>
        <v>34.16216216</v>
      </c>
      <c r="B1265">
        <v>-0.644287109375</v>
      </c>
      <c r="C1265">
        <v>-1.300537109375</v>
      </c>
      <c r="D1265">
        <v>0.563720703125</v>
      </c>
      <c r="E1265">
        <v>30.87234497070312</v>
      </c>
      <c r="F1265">
        <v>-15.20919799804688</v>
      </c>
      <c r="G1265">
        <v>-5.710601806640625</v>
      </c>
    </row>
    <row r="1266" ht="14.25" customHeight="1">
      <c r="A1266" t="str">
        <f>1265*(1/37)</f>
        <v>34.18918919</v>
      </c>
      <c r="B1266">
        <v>0.7548828125</v>
      </c>
      <c r="C1266">
        <v>1.5302734375</v>
      </c>
      <c r="D1266">
        <v>0.950927734375</v>
      </c>
      <c r="E1266">
        <v>17.9443359375</v>
      </c>
      <c r="F1266">
        <v>5.91278076171875</v>
      </c>
      <c r="G1266">
        <v>2.06756591796875</v>
      </c>
    </row>
    <row r="1267" ht="14.25" customHeight="1">
      <c r="A1267" t="str">
        <f>1266*(1/37)</f>
        <v>34.21621622</v>
      </c>
      <c r="B1267">
        <v>0.20458984375</v>
      </c>
      <c r="C1267">
        <v>1.606689453125</v>
      </c>
      <c r="D1267">
        <v>0.892822265625</v>
      </c>
      <c r="E1267">
        <v>19.51217651367188</v>
      </c>
      <c r="F1267">
        <v>-6.7596435546875</v>
      </c>
      <c r="G1267">
        <v>24.4598388671875</v>
      </c>
    </row>
    <row r="1268" ht="14.25" customHeight="1">
      <c r="A1268" t="str">
        <f>1267*(1/37)</f>
        <v>34.24324324</v>
      </c>
      <c r="B1268">
        <v>-0.031494140625</v>
      </c>
      <c r="C1268">
        <v>0.041259765625</v>
      </c>
      <c r="D1268">
        <v>0.5966796875</v>
      </c>
      <c r="E1268">
        <v>-11.04354858398438</v>
      </c>
      <c r="F1268">
        <v>8.602142333984375</v>
      </c>
      <c r="G1268">
        <v>-33.64181518554688</v>
      </c>
    </row>
    <row r="1269" ht="14.25" customHeight="1">
      <c r="A1269" t="str">
        <f>1268*(1/37)</f>
        <v>34.27027027</v>
      </c>
      <c r="B1269">
        <v>0.186767578125</v>
      </c>
      <c r="C1269">
        <v>0.326904296875</v>
      </c>
      <c r="D1269">
        <v>1.1669921875</v>
      </c>
      <c r="E1269">
        <v>32.43637084960938</v>
      </c>
      <c r="F1269">
        <v>14.74761962890625</v>
      </c>
      <c r="G1269">
        <v>34.55734252929688</v>
      </c>
    </row>
    <row r="1270" ht="14.25" customHeight="1">
      <c r="A1270" t="str">
        <f>1269*(1/37)</f>
        <v>34.2972973</v>
      </c>
      <c r="B1270">
        <v>0.15283203125</v>
      </c>
      <c r="C1270">
        <v>-0.151611328125</v>
      </c>
      <c r="D1270">
        <v>0.565185546875</v>
      </c>
      <c r="E1270">
        <v>5.016326904296875</v>
      </c>
      <c r="F1270">
        <v>-22.51052856445312</v>
      </c>
      <c r="G1270">
        <v>-52.79922485351562</v>
      </c>
    </row>
    <row r="1271" ht="14.25" customHeight="1">
      <c r="A1271" t="str">
        <f>1270*(1/37)</f>
        <v>34.32432432</v>
      </c>
      <c r="B1271">
        <v>0.53759765625</v>
      </c>
      <c r="C1271">
        <v>-0.951904296875</v>
      </c>
      <c r="D1271">
        <v>1.65185546875</v>
      </c>
      <c r="E1271">
        <v>19.51217651367188</v>
      </c>
      <c r="F1271">
        <v>-8.296966552734375</v>
      </c>
      <c r="G1271">
        <v>-24.0631103515625</v>
      </c>
    </row>
    <row r="1272" ht="14.25" customHeight="1">
      <c r="A1272" t="str">
        <f>1271*(1/37)</f>
        <v>34.35135135</v>
      </c>
      <c r="B1272">
        <v>0.909423828125</v>
      </c>
      <c r="C1272">
        <v>-0.348388671875</v>
      </c>
      <c r="D1272">
        <v>1.15576171875</v>
      </c>
      <c r="E1272">
        <v>16.571044921875</v>
      </c>
      <c r="F1272">
        <v>1.30462646484375</v>
      </c>
      <c r="G1272">
        <v>24.9786376953125</v>
      </c>
    </row>
    <row r="1273" ht="14.25" customHeight="1">
      <c r="A1273" t="str">
        <f>1272*(1/37)</f>
        <v>34.37837838</v>
      </c>
      <c r="B1273">
        <v>-0.06005859375</v>
      </c>
      <c r="C1273">
        <v>-0.53466796875</v>
      </c>
      <c r="D1273">
        <v>2.008056640625</v>
      </c>
      <c r="E1273">
        <v>16.9677734375</v>
      </c>
      <c r="F1273">
        <v>3.60870361328125</v>
      </c>
      <c r="G1273">
        <v>-4.520416259765625</v>
      </c>
    </row>
    <row r="1274" ht="14.25" customHeight="1">
      <c r="A1274" t="str">
        <f>1273*(1/37)</f>
        <v>34.40540541</v>
      </c>
      <c r="B1274">
        <v>1.537109375</v>
      </c>
      <c r="C1274">
        <v>-1.115234375</v>
      </c>
      <c r="D1274">
        <v>0.85205078125</v>
      </c>
      <c r="E1274">
        <v>14.4195556640625</v>
      </c>
      <c r="F1274">
        <v>-3.30352783203125</v>
      </c>
      <c r="G1274">
        <v>19.61517333984375</v>
      </c>
    </row>
    <row r="1275" ht="14.25" customHeight="1">
      <c r="A1275" t="str">
        <f>1274*(1/37)</f>
        <v>34.43243243</v>
      </c>
      <c r="B1275">
        <v>-0.652099609375</v>
      </c>
      <c r="C1275">
        <v>-0.740966796875</v>
      </c>
      <c r="D1275">
        <v>2.552978515625</v>
      </c>
      <c r="E1275">
        <v>11.67678833007812</v>
      </c>
      <c r="F1275">
        <v>-4.840850830078125</v>
      </c>
      <c r="G1275">
        <v>10.80322265625</v>
      </c>
    </row>
    <row r="1276" ht="14.25" customHeight="1">
      <c r="A1276" t="str">
        <f>1275*(1/37)</f>
        <v>34.45945946</v>
      </c>
      <c r="B1276">
        <v>0.167236328125</v>
      </c>
      <c r="C1276">
        <v>0.0126953125</v>
      </c>
      <c r="D1276">
        <v>0.909423828125</v>
      </c>
      <c r="E1276">
        <v>24.993896484375</v>
      </c>
      <c r="F1276">
        <v>9.86480712890625</v>
      </c>
      <c r="G1276">
        <v>-16.78085327148438</v>
      </c>
    </row>
    <row r="1277" ht="14.25" customHeight="1">
      <c r="A1277" t="str">
        <f>1276*(1/37)</f>
        <v>34.48648649</v>
      </c>
      <c r="B1277">
        <v>0.178466796875</v>
      </c>
      <c r="C1277">
        <v>0.232177734375</v>
      </c>
      <c r="D1277">
        <v>1.604248046875</v>
      </c>
      <c r="E1277">
        <v>5.016326904296875</v>
      </c>
      <c r="F1277">
        <v>-7.144927978515625</v>
      </c>
      <c r="G1277">
        <v>-11.97433471679688</v>
      </c>
    </row>
    <row r="1278" ht="14.25" customHeight="1">
      <c r="A1278" t="str">
        <f>1277*(1/37)</f>
        <v>34.51351351</v>
      </c>
      <c r="B1278">
        <v>0.2314453125</v>
      </c>
      <c r="C1278">
        <v>-0.958251953125</v>
      </c>
      <c r="D1278">
        <v>1.34033203125</v>
      </c>
      <c r="E1278">
        <v>21.86203002929688</v>
      </c>
      <c r="F1278">
        <v>-10.986328125</v>
      </c>
      <c r="G1278">
        <v>3.139495849609375</v>
      </c>
    </row>
    <row r="1279" ht="14.25" customHeight="1">
      <c r="A1279" t="str">
        <f>1278*(1/37)</f>
        <v>34.54054054</v>
      </c>
      <c r="B1279">
        <v>-0.2216796875</v>
      </c>
      <c r="C1279">
        <v>-0.61279296875</v>
      </c>
      <c r="D1279">
        <v>1.849853515625</v>
      </c>
      <c r="E1279">
        <v>29.30450439453125</v>
      </c>
      <c r="F1279">
        <v>-18.66912841796875</v>
      </c>
      <c r="G1279">
        <v>11.95144653320312</v>
      </c>
    </row>
    <row r="1280" ht="14.25" customHeight="1">
      <c r="A1280" t="str">
        <f>1279*(1/37)</f>
        <v>34.56756757</v>
      </c>
      <c r="B1280">
        <v>0.166259765625</v>
      </c>
      <c r="C1280">
        <v>-0.3203125</v>
      </c>
      <c r="D1280">
        <v>1.240234375</v>
      </c>
      <c r="E1280">
        <v>17.9443359375</v>
      </c>
      <c r="F1280">
        <v>-9.063720703125</v>
      </c>
      <c r="G1280">
        <v>13.10348510742188</v>
      </c>
    </row>
    <row r="1281" ht="14.25" customHeight="1">
      <c r="A1281" t="str">
        <f>1280*(1/37)</f>
        <v>34.59459459</v>
      </c>
      <c r="B1281">
        <v>0.1337890625</v>
      </c>
      <c r="C1281">
        <v>0.548583984375</v>
      </c>
      <c r="D1281">
        <v>1.351318359375</v>
      </c>
      <c r="E1281">
        <v>6.58416748046875</v>
      </c>
      <c r="F1281">
        <v>3.993988037109375</v>
      </c>
      <c r="G1281">
        <v>6.587982177734375</v>
      </c>
    </row>
    <row r="1282" ht="14.25" customHeight="1">
      <c r="A1282" t="str">
        <f>1281*(1/37)</f>
        <v>34.62162162</v>
      </c>
      <c r="B1282">
        <v>0.26513671875</v>
      </c>
      <c r="C1282">
        <v>1.3291015625</v>
      </c>
      <c r="D1282">
        <v>0.81005859375</v>
      </c>
      <c r="E1282">
        <v>9.716033935546875</v>
      </c>
      <c r="F1282">
        <v>-23.27728271484375</v>
      </c>
      <c r="G1282">
        <v>-11.03591918945312</v>
      </c>
    </row>
    <row r="1283" ht="14.25" customHeight="1">
      <c r="A1283" t="str">
        <f>1282*(1/37)</f>
        <v>34.64864865</v>
      </c>
      <c r="B1283">
        <v>-0.079833984375</v>
      </c>
      <c r="C1283">
        <v>-1.54736328125</v>
      </c>
      <c r="D1283">
        <v>0.978759765625</v>
      </c>
      <c r="E1283">
        <v>11.66915893554688</v>
      </c>
      <c r="F1283">
        <v>-15.594482421875</v>
      </c>
      <c r="G1283">
        <v>-8.35418701171875</v>
      </c>
    </row>
    <row r="1284" ht="14.25" customHeight="1">
      <c r="A1284" t="str">
        <f>1283*(1/37)</f>
        <v>34.67567568</v>
      </c>
      <c r="B1284">
        <v>1.011962890625</v>
      </c>
      <c r="C1284">
        <v>1.09326171875</v>
      </c>
      <c r="D1284">
        <v>0.663818359375</v>
      </c>
      <c r="E1284">
        <v>30.853271484375</v>
      </c>
      <c r="F1284">
        <v>0.152587890625</v>
      </c>
      <c r="G1284">
        <v>7.354736328125</v>
      </c>
    </row>
    <row r="1285" ht="14.25" customHeight="1">
      <c r="A1285" t="str">
        <f>1284*(1/37)</f>
        <v>34.7027027</v>
      </c>
      <c r="B1285">
        <v>0.00341796875</v>
      </c>
      <c r="C1285">
        <v>0.72705078125</v>
      </c>
      <c r="D1285">
        <v>1.1826171875</v>
      </c>
      <c r="E1285">
        <v>5.802154541015625</v>
      </c>
      <c r="F1285">
        <v>8.9874267578125</v>
      </c>
      <c r="G1285">
        <v>-4.138946533203125</v>
      </c>
    </row>
    <row r="1286" ht="14.25" customHeight="1">
      <c r="A1286" t="str">
        <f>1285*(1/37)</f>
        <v>34.72972973</v>
      </c>
      <c r="B1286">
        <v>0.30126953125</v>
      </c>
      <c r="C1286">
        <v>-0.4130859375</v>
      </c>
      <c r="D1286">
        <v>0.859375</v>
      </c>
      <c r="E1286">
        <v>12.0697021484375</v>
      </c>
      <c r="F1286">
        <v>-5.22613525390625</v>
      </c>
      <c r="G1286">
        <v>4.810333251953125</v>
      </c>
    </row>
    <row r="1287" ht="14.25" customHeight="1">
      <c r="A1287" t="str">
        <f>1286*(1/37)</f>
        <v>34.75675676</v>
      </c>
      <c r="B1287">
        <v>0.7734375</v>
      </c>
      <c r="C1287">
        <v>-0.052490234375</v>
      </c>
      <c r="D1287">
        <v>0.15087890625</v>
      </c>
      <c r="E1287">
        <v>5.802154541015625</v>
      </c>
      <c r="F1287">
        <v>9.227752685546875</v>
      </c>
      <c r="G1287">
        <v>2.758026123046875</v>
      </c>
    </row>
    <row r="1288" ht="14.25" customHeight="1">
      <c r="A1288" t="str">
        <f>1287*(1/37)</f>
        <v>34.78378378</v>
      </c>
      <c r="B1288">
        <v>-0.25341796875</v>
      </c>
      <c r="C1288">
        <v>0.379150390625</v>
      </c>
      <c r="D1288">
        <v>1.094970703125</v>
      </c>
      <c r="E1288">
        <v>-1.251220703125</v>
      </c>
      <c r="F1288">
        <v>1.689910888671875</v>
      </c>
      <c r="G1288">
        <v>-2.99072265625</v>
      </c>
    </row>
    <row r="1289" ht="14.25" customHeight="1">
      <c r="A1289" t="str">
        <f>1288*(1/37)</f>
        <v>34.81081081</v>
      </c>
      <c r="B1289">
        <v>-0.078125</v>
      </c>
      <c r="C1289">
        <v>-0.141357421875</v>
      </c>
      <c r="D1289">
        <v>0.99853515625</v>
      </c>
      <c r="E1289">
        <v>-2.4261474609375</v>
      </c>
      <c r="F1289">
        <v>-4.840850830078125</v>
      </c>
      <c r="G1289">
        <v>5.82122802734375</v>
      </c>
    </row>
    <row r="1290" ht="14.25" customHeight="1">
      <c r="A1290" t="str">
        <f>1289*(1/37)</f>
        <v>34.83783784</v>
      </c>
      <c r="B1290">
        <v>0.417236328125</v>
      </c>
      <c r="C1290">
        <v>0.1357421875</v>
      </c>
      <c r="D1290">
        <v>0.49609375</v>
      </c>
      <c r="E1290">
        <v>-11.8255615234375</v>
      </c>
      <c r="F1290">
        <v>-11.75308227539062</v>
      </c>
      <c r="G1290">
        <v>-4.8065185546875</v>
      </c>
    </row>
    <row r="1291" ht="14.25" customHeight="1">
      <c r="A1291" t="str">
        <f>1290*(1/37)</f>
        <v>34.86486486</v>
      </c>
      <c r="B1291">
        <v>0.1552734375</v>
      </c>
      <c r="C1291">
        <v>-0.246826171875</v>
      </c>
      <c r="D1291">
        <v>0.717529296875</v>
      </c>
      <c r="E1291">
        <v>-0.858306884765625</v>
      </c>
      <c r="F1291">
        <v>-8.296966552734375</v>
      </c>
      <c r="G1291">
        <v>38.7725830078125</v>
      </c>
    </row>
    <row r="1292" ht="14.25" customHeight="1">
      <c r="A1292" t="str">
        <f>1291*(1/37)</f>
        <v>34.89189189</v>
      </c>
      <c r="B1292">
        <v>0.884765625</v>
      </c>
      <c r="C1292">
        <v>-0.88916015625</v>
      </c>
      <c r="D1292">
        <v>1.501708984375</v>
      </c>
      <c r="E1292">
        <v>-22.01080322265625</v>
      </c>
      <c r="F1292">
        <v>-54.00466918945312</v>
      </c>
      <c r="G1292">
        <v>-37.47177124023438</v>
      </c>
    </row>
    <row r="1293" ht="14.25" customHeight="1">
      <c r="A1293" t="str">
        <f>1292*(1/37)</f>
        <v>34.91891892</v>
      </c>
      <c r="B1293">
        <v>-0.274169921875</v>
      </c>
      <c r="C1293">
        <v>-0.526123046875</v>
      </c>
      <c r="D1293">
        <v>0.90087890625</v>
      </c>
      <c r="E1293">
        <v>-18.09310913085938</v>
      </c>
      <c r="F1293">
        <v>0.152587890625</v>
      </c>
      <c r="G1293">
        <v>11.1846923828125</v>
      </c>
    </row>
    <row r="1294" ht="14.25" customHeight="1">
      <c r="A1294" t="str">
        <f>1293*(1/37)</f>
        <v>34.94594595</v>
      </c>
      <c r="B1294">
        <v>-0.626220703125</v>
      </c>
      <c r="C1294">
        <v>-0.4990234375</v>
      </c>
      <c r="D1294">
        <v>1.357666015625</v>
      </c>
      <c r="E1294">
        <v>1.293182373046875</v>
      </c>
      <c r="F1294">
        <v>-18.28384399414062</v>
      </c>
      <c r="G1294">
        <v>5.82122802734375</v>
      </c>
    </row>
    <row r="1295" ht="14.25" customHeight="1">
      <c r="A1295" t="str">
        <f>1294*(1/37)</f>
        <v>34.97297297</v>
      </c>
      <c r="B1295">
        <v>0.1201171875</v>
      </c>
      <c r="C1295">
        <v>0.2998046875</v>
      </c>
      <c r="D1295">
        <v>0.651123046875</v>
      </c>
      <c r="E1295">
        <v>-15.350341796875</v>
      </c>
      <c r="F1295">
        <v>-27.11868286132812</v>
      </c>
      <c r="G1295">
        <v>-1.842498779296875</v>
      </c>
    </row>
    <row r="1296" ht="14.25" customHeight="1">
      <c r="A1296" t="str">
        <f>1295*(1/37)</f>
        <v>35</v>
      </c>
      <c r="B1296">
        <v>-0.004638671875</v>
      </c>
      <c r="C1296">
        <v>0.13671875</v>
      </c>
      <c r="D1296">
        <v>0.22998046875</v>
      </c>
      <c r="E1296">
        <v>9.326934814453125</v>
      </c>
      <c r="F1296">
        <v>11.29150390625</v>
      </c>
      <c r="G1296">
        <v>0.347137451171875</v>
      </c>
    </row>
    <row r="1297" ht="14.25" customHeight="1">
      <c r="A1297" t="str">
        <f>1296*(1/37)</f>
        <v>35.02702703</v>
      </c>
      <c r="B1297">
        <v>0.462890625</v>
      </c>
      <c r="C1297">
        <v>0.107421875</v>
      </c>
      <c r="D1297">
        <v>1.7265625</v>
      </c>
      <c r="E1297">
        <v>-6.732940673828125</v>
      </c>
      <c r="F1297">
        <v>-18.7530517578125</v>
      </c>
      <c r="G1297">
        <v>-15.63262939453125</v>
      </c>
    </row>
    <row r="1298" ht="14.25" customHeight="1">
      <c r="A1298" t="str">
        <f>1297*(1/37)</f>
        <v>35.05405405</v>
      </c>
      <c r="B1298">
        <v>0.21337890625</v>
      </c>
      <c r="C1298">
        <v>0.47900390625</v>
      </c>
      <c r="D1298">
        <v>1.496337890625</v>
      </c>
      <c r="E1298">
        <v>2.2735595703125</v>
      </c>
      <c r="F1298">
        <v>2.4566650390625</v>
      </c>
      <c r="G1298">
        <v>-9.502410888671875</v>
      </c>
    </row>
    <row r="1299" ht="14.25" customHeight="1">
      <c r="A1299" t="str">
        <f>1298*(1/37)</f>
        <v>35.08108108</v>
      </c>
      <c r="B1299">
        <v>0.8642578125</v>
      </c>
      <c r="C1299">
        <v>-0.45068359375</v>
      </c>
      <c r="D1299">
        <v>0.593017578125</v>
      </c>
      <c r="E1299">
        <v>0.70953369140625</v>
      </c>
      <c r="F1299">
        <v>7.83538818359375</v>
      </c>
      <c r="G1299">
        <v>-21.453857421875</v>
      </c>
    </row>
    <row r="1300" ht="14.25" customHeight="1">
      <c r="A1300" t="str">
        <f>1299*(1/37)</f>
        <v>35.10810811</v>
      </c>
      <c r="B1300">
        <v>0.5966796875</v>
      </c>
      <c r="C1300">
        <v>0.204345703125</v>
      </c>
      <c r="D1300">
        <v>1.737548828125</v>
      </c>
      <c r="E1300">
        <v>-3.60107421875</v>
      </c>
      <c r="F1300">
        <v>5.53131103515625</v>
      </c>
      <c r="G1300">
        <v>11.1846923828125</v>
      </c>
    </row>
    <row r="1301" ht="14.25" customHeight="1">
      <c r="A1301" t="str">
        <f>1300*(1/37)</f>
        <v>35.13513514</v>
      </c>
      <c r="B1301">
        <v>0.6103515625</v>
      </c>
      <c r="C1301">
        <v>-0.150634765625</v>
      </c>
      <c r="D1301">
        <v>1.57373046875</v>
      </c>
      <c r="E1301">
        <v>2.651214599609375</v>
      </c>
      <c r="F1301">
        <v>2.841949462890625</v>
      </c>
      <c r="G1301">
        <v>-3.757476806640625</v>
      </c>
    </row>
    <row r="1302" ht="14.25" customHeight="1">
      <c r="A1302" t="str">
        <f>1301*(1/37)</f>
        <v>35.16216216</v>
      </c>
      <c r="B1302">
        <v>0.25439453125</v>
      </c>
      <c r="C1302">
        <v>-0.323486328125</v>
      </c>
      <c r="D1302">
        <v>1.54638671875</v>
      </c>
      <c r="E1302">
        <v>2.2735595703125</v>
      </c>
      <c r="F1302">
        <v>12.44354248046875</v>
      </c>
      <c r="G1302">
        <v>3.5247802734375</v>
      </c>
    </row>
    <row r="1303" ht="14.25" customHeight="1">
      <c r="A1303" t="str">
        <f>1302*(1/37)</f>
        <v>35.18918919</v>
      </c>
      <c r="B1303">
        <v>0.073974609375</v>
      </c>
      <c r="C1303">
        <v>-0.182861328125</v>
      </c>
      <c r="D1303">
        <v>1.673583984375</v>
      </c>
      <c r="E1303">
        <v>-0.46539306640625</v>
      </c>
      <c r="F1303">
        <v>18.97430419921875</v>
      </c>
      <c r="G1303">
        <v>7.740020751953125</v>
      </c>
    </row>
    <row r="1304" ht="14.25" customHeight="1">
      <c r="A1304" t="str">
        <f>1303*(1/37)</f>
        <v>35.21621622</v>
      </c>
      <c r="B1304">
        <v>-0.233642578125</v>
      </c>
      <c r="C1304">
        <v>0.1474609375</v>
      </c>
      <c r="D1304">
        <v>0.53271484375</v>
      </c>
      <c r="E1304">
        <v>-13.17214965820312</v>
      </c>
      <c r="F1304">
        <v>0.152587890625</v>
      </c>
      <c r="G1304">
        <v>-0.308990478515625</v>
      </c>
    </row>
    <row r="1305" ht="14.25" customHeight="1">
      <c r="A1305" t="str">
        <f>1304*(1/37)</f>
        <v>35.24324324</v>
      </c>
      <c r="B1305">
        <v>-0.34326171875</v>
      </c>
      <c r="C1305">
        <v>-0.341552734375</v>
      </c>
      <c r="D1305">
        <v>1.017333984375</v>
      </c>
      <c r="E1305">
        <v>-11.43646240234375</v>
      </c>
      <c r="F1305">
        <v>-2.918243408203125</v>
      </c>
      <c r="G1305">
        <v>0.0762939453125</v>
      </c>
    </row>
    <row r="1306" ht="14.25" customHeight="1">
      <c r="A1306" t="str">
        <f>1305*(1/37)</f>
        <v>35.27027027</v>
      </c>
      <c r="B1306">
        <v>-0.224609375</v>
      </c>
      <c r="C1306">
        <v>-0.0810546875</v>
      </c>
      <c r="D1306">
        <v>1.210205078125</v>
      </c>
      <c r="E1306">
        <v>-11.43646240234375</v>
      </c>
      <c r="F1306">
        <v>-5.60760498046875</v>
      </c>
      <c r="G1306">
        <v>-3.757476806640625</v>
      </c>
    </row>
    <row r="1307" ht="14.25" customHeight="1">
      <c r="A1307" t="str">
        <f>1306*(1/37)</f>
        <v>35.2972973</v>
      </c>
      <c r="B1307">
        <v>0.231201171875</v>
      </c>
      <c r="C1307">
        <v>-0.334228515625</v>
      </c>
      <c r="D1307">
        <v>1.08935546875</v>
      </c>
      <c r="E1307">
        <v>-16.52908325195312</v>
      </c>
      <c r="F1307">
        <v>-13.67568969726562</v>
      </c>
      <c r="G1307">
        <v>1.796722412109375</v>
      </c>
    </row>
    <row r="1308" ht="14.25" customHeight="1">
      <c r="A1308" t="str">
        <f>1307*(1/37)</f>
        <v>35.32432432</v>
      </c>
      <c r="B1308">
        <v>0.624267578125</v>
      </c>
      <c r="C1308">
        <v>-0.14990234375</v>
      </c>
      <c r="D1308">
        <v>1.287109375</v>
      </c>
      <c r="E1308">
        <v>-11.43646240234375</v>
      </c>
      <c r="F1308">
        <v>-18.66912841796875</v>
      </c>
      <c r="G1308">
        <v>-6.053924560546875</v>
      </c>
    </row>
    <row r="1309" ht="14.25" customHeight="1">
      <c r="A1309" t="str">
        <f>1308*(1/37)</f>
        <v>35.35135135</v>
      </c>
      <c r="B1309">
        <v>0.7412109375</v>
      </c>
      <c r="C1309">
        <v>-0.942138671875</v>
      </c>
      <c r="D1309">
        <v>1.686279296875</v>
      </c>
      <c r="E1309">
        <v>-25.53558349609375</v>
      </c>
      <c r="F1309">
        <v>13.5955810546875</v>
      </c>
      <c r="G1309">
        <v>6.587982177734375</v>
      </c>
    </row>
    <row r="1310" ht="14.25" customHeight="1">
      <c r="A1310" t="str">
        <f>1309*(1/37)</f>
        <v>35.37837838</v>
      </c>
      <c r="B1310">
        <v>0.183349609375</v>
      </c>
      <c r="C1310">
        <v>0.0283203125</v>
      </c>
      <c r="D1310">
        <v>0.983154296875</v>
      </c>
      <c r="E1310">
        <v>-5.558013916015625</v>
      </c>
      <c r="F1310">
        <v>-1.384735107421875</v>
      </c>
      <c r="G1310">
        <v>7.91168212890625</v>
      </c>
    </row>
    <row r="1311" ht="14.25" customHeight="1">
      <c r="A1311" t="str">
        <f>1310*(1/37)</f>
        <v>35.40540541</v>
      </c>
      <c r="B1311">
        <v>0.30078125</v>
      </c>
      <c r="C1311">
        <v>-0.266845703125</v>
      </c>
      <c r="D1311">
        <v>1.18896484375</v>
      </c>
      <c r="E1311">
        <v>-6.732940673828125</v>
      </c>
      <c r="F1311">
        <v>-11.75308227539062</v>
      </c>
      <c r="G1311">
        <v>-2.742767333984375</v>
      </c>
    </row>
    <row r="1312" ht="14.25" customHeight="1">
      <c r="A1312" t="str">
        <f>1311*(1/37)</f>
        <v>35.43243243</v>
      </c>
      <c r="B1312">
        <v>0.10205078125</v>
      </c>
      <c r="C1312">
        <v>-0.25048828125</v>
      </c>
      <c r="D1312">
        <v>1.584716796875</v>
      </c>
      <c r="E1312">
        <v>-5.950927734375</v>
      </c>
      <c r="F1312">
        <v>-10.60104370117188</v>
      </c>
      <c r="G1312">
        <v>-2.223968505859375</v>
      </c>
    </row>
    <row r="1313" ht="14.25" customHeight="1">
      <c r="A1313" t="str">
        <f>1312*(1/37)</f>
        <v>35.45945946</v>
      </c>
      <c r="B1313">
        <v>-0.038818359375</v>
      </c>
      <c r="C1313">
        <v>-0.192138671875</v>
      </c>
      <c r="D1313">
        <v>1.128173828125</v>
      </c>
      <c r="E1313">
        <v>-0.858306884765625</v>
      </c>
      <c r="F1313">
        <v>-7.14874267578125</v>
      </c>
      <c r="G1313">
        <v>-6.439208984375</v>
      </c>
    </row>
    <row r="1314" ht="14.25" customHeight="1">
      <c r="A1314" t="str">
        <f>1313*(1/37)</f>
        <v>35.48648649</v>
      </c>
      <c r="B1314">
        <v>0.37255859375</v>
      </c>
      <c r="C1314">
        <v>-0.08740234375</v>
      </c>
      <c r="D1314">
        <v>0.689697265625</v>
      </c>
      <c r="E1314">
        <v>-2.033233642578125</v>
      </c>
      <c r="F1314">
        <v>-7.53021240234375</v>
      </c>
      <c r="G1314">
        <v>3.90625</v>
      </c>
    </row>
    <row r="1315" ht="14.25" customHeight="1">
      <c r="A1315" t="str">
        <f>1314*(1/37)</f>
        <v>35.51351351</v>
      </c>
      <c r="B1315">
        <v>-0.03564453125</v>
      </c>
      <c r="C1315">
        <v>-0.236083984375</v>
      </c>
      <c r="D1315">
        <v>0.88720703125</v>
      </c>
      <c r="E1315">
        <v>-2.4261474609375</v>
      </c>
      <c r="F1315">
        <v>1.30462646484375</v>
      </c>
      <c r="G1315">
        <v>-2.223968505859375</v>
      </c>
    </row>
    <row r="1316" ht="14.25" customHeight="1">
      <c r="A1316" t="str">
        <f>1315*(1/37)</f>
        <v>35.54054054</v>
      </c>
      <c r="B1316">
        <v>-0.095458984375</v>
      </c>
      <c r="C1316">
        <v>0.296875</v>
      </c>
      <c r="D1316">
        <v>0.908447265625</v>
      </c>
      <c r="E1316">
        <v>-5.367279052734375</v>
      </c>
      <c r="F1316">
        <v>-4.0740966796875</v>
      </c>
      <c r="G1316">
        <v>0.0762939453125</v>
      </c>
    </row>
    <row r="1317" ht="14.25" customHeight="1">
      <c r="A1317" t="str">
        <f>1316*(1/37)</f>
        <v>35.56756757</v>
      </c>
      <c r="B1317">
        <v>-0.10595703125</v>
      </c>
      <c r="C1317">
        <v>0.380126953125</v>
      </c>
      <c r="D1317">
        <v>1.038818359375</v>
      </c>
      <c r="E1317">
        <v>-2.4261474609375</v>
      </c>
      <c r="F1317">
        <v>-4.840850830078125</v>
      </c>
      <c r="G1317">
        <v>0.843048095703125</v>
      </c>
    </row>
    <row r="1318" ht="14.25" customHeight="1">
      <c r="A1318" t="str">
        <f>1317*(1/37)</f>
        <v>35.59459459</v>
      </c>
      <c r="B1318">
        <v>0.00830078125</v>
      </c>
      <c r="C1318">
        <v>-0.865234375</v>
      </c>
      <c r="D1318">
        <v>1.01416015625</v>
      </c>
      <c r="E1318">
        <v>2.666473388671875</v>
      </c>
      <c r="F1318">
        <v>-5.0811767578125</v>
      </c>
      <c r="G1318">
        <v>-3.757476806640625</v>
      </c>
    </row>
    <row r="1319" ht="14.25" customHeight="1">
      <c r="A1319" t="str">
        <f>1318*(1/37)</f>
        <v>35.62162162</v>
      </c>
      <c r="B1319">
        <v>0.189453125</v>
      </c>
      <c r="C1319">
        <v>-0.8603515625</v>
      </c>
      <c r="D1319">
        <v>0.69287109375</v>
      </c>
      <c r="E1319">
        <v>6.191253662109375</v>
      </c>
      <c r="F1319">
        <v>13.98086547851562</v>
      </c>
      <c r="G1319">
        <v>5.50079345703125</v>
      </c>
    </row>
    <row r="1320" ht="14.25" customHeight="1">
      <c r="A1320" t="str">
        <f>1319*(1/37)</f>
        <v>35.64864865</v>
      </c>
      <c r="B1320">
        <v>0.36572265625</v>
      </c>
      <c r="C1320">
        <v>-0.04443359375</v>
      </c>
      <c r="D1320">
        <v>1.0703125</v>
      </c>
      <c r="E1320">
        <v>-4.383087158203125</v>
      </c>
      <c r="F1320">
        <v>11.67678833007812</v>
      </c>
      <c r="G1320">
        <v>-3.3721923828125</v>
      </c>
    </row>
    <row r="1321" ht="14.25" customHeight="1">
      <c r="A1321" t="str">
        <f>1320*(1/37)</f>
        <v>35.67567568</v>
      </c>
      <c r="B1321">
        <v>2.44140625E-4</v>
      </c>
      <c r="C1321">
        <v>-1.708984375</v>
      </c>
      <c r="D1321">
        <v>1.087646484375</v>
      </c>
      <c r="E1321">
        <v>8.541107177734375</v>
      </c>
      <c r="F1321">
        <v>3.22723388671875</v>
      </c>
      <c r="G1321">
        <v>13.48495483398438</v>
      </c>
    </row>
    <row r="1322" ht="14.25" customHeight="1">
      <c r="A1322" t="str">
        <f>1321*(1/37)</f>
        <v>35.7027027</v>
      </c>
      <c r="B1322">
        <v>0.328857421875</v>
      </c>
      <c r="C1322">
        <v>0.18408203125</v>
      </c>
      <c r="D1322">
        <v>1.173828125</v>
      </c>
      <c r="E1322">
        <v>7.75909423828125</v>
      </c>
      <c r="F1322">
        <v>13.21029663085938</v>
      </c>
      <c r="G1322">
        <v>-2.471923828125</v>
      </c>
    </row>
    <row r="1323" ht="14.25" customHeight="1">
      <c r="A1323" t="str">
        <f>1322*(1/37)</f>
        <v>35.72972973</v>
      </c>
      <c r="B1323">
        <v>-0.474853515625</v>
      </c>
      <c r="C1323">
        <v>-1.561279296875</v>
      </c>
      <c r="D1323">
        <v>1.540771484375</v>
      </c>
      <c r="E1323">
        <v>5.016326904296875</v>
      </c>
      <c r="F1323">
        <v>29.72793579101562</v>
      </c>
      <c r="G1323">
        <v>20.00045776367188</v>
      </c>
    </row>
    <row r="1324" ht="14.25" customHeight="1">
      <c r="A1324" t="str">
        <f>1323*(1/37)</f>
        <v>35.75675676</v>
      </c>
      <c r="B1324">
        <v>1.10205078125</v>
      </c>
      <c r="C1324">
        <v>0.052490234375</v>
      </c>
      <c r="D1324">
        <v>0.774658203125</v>
      </c>
      <c r="E1324">
        <v>3.841400146484375</v>
      </c>
      <c r="F1324">
        <v>11.67678833007812</v>
      </c>
      <c r="G1324">
        <v>-0.690460205078125</v>
      </c>
    </row>
    <row r="1325" ht="14.25" customHeight="1">
      <c r="A1325" t="str">
        <f>1324*(1/37)</f>
        <v>35.78378378</v>
      </c>
      <c r="B1325">
        <v>0.0244140625</v>
      </c>
      <c r="C1325">
        <v>-0.297119140625</v>
      </c>
      <c r="D1325">
        <v>1.423828125</v>
      </c>
      <c r="E1325">
        <v>-5.37109375</v>
      </c>
      <c r="F1325">
        <v>-1.384735107421875</v>
      </c>
      <c r="G1325">
        <v>-12.56942749023438</v>
      </c>
    </row>
    <row r="1326" ht="14.25" customHeight="1">
      <c r="A1326" t="str">
        <f>1325*(1/37)</f>
        <v>35.81081081</v>
      </c>
      <c r="B1326">
        <v>0.561279296875</v>
      </c>
      <c r="C1326">
        <v>-0.483642578125</v>
      </c>
      <c r="D1326">
        <v>0.46142578125</v>
      </c>
      <c r="E1326">
        <v>9.326934814453125</v>
      </c>
      <c r="F1326">
        <v>13.98086547851562</v>
      </c>
      <c r="G1326">
        <v>16.55197143554688</v>
      </c>
    </row>
    <row r="1327" ht="14.25" customHeight="1">
      <c r="A1327" t="str">
        <f>1326*(1/37)</f>
        <v>35.83783784</v>
      </c>
      <c r="B1327">
        <v>0.4951171875</v>
      </c>
      <c r="C1327">
        <v>-0.4931640625</v>
      </c>
      <c r="D1327">
        <v>0.484619140625</v>
      </c>
      <c r="E1327">
        <v>-10.650634765625</v>
      </c>
      <c r="F1327">
        <v>19.35577392578125</v>
      </c>
      <c r="G1327">
        <v>-12.18414306640625</v>
      </c>
    </row>
    <row r="1328" ht="14.25" customHeight="1">
      <c r="A1328" t="str">
        <f>1327*(1/37)</f>
        <v>35.86486486</v>
      </c>
      <c r="B1328">
        <v>-0.150634765625</v>
      </c>
      <c r="C1328">
        <v>-0.377197265625</v>
      </c>
      <c r="D1328">
        <v>0.600830078125</v>
      </c>
      <c r="E1328">
        <v>-14.56451416015625</v>
      </c>
      <c r="F1328">
        <v>33.18405151367188</v>
      </c>
      <c r="G1328">
        <v>11.95144653320312</v>
      </c>
    </row>
    <row r="1329" ht="14.25" customHeight="1">
      <c r="A1329" t="str">
        <f>1328*(1/37)</f>
        <v>35.89189189</v>
      </c>
      <c r="B1329">
        <v>-0.275634765625</v>
      </c>
      <c r="C1329">
        <v>-0.744873046875</v>
      </c>
      <c r="D1329">
        <v>1.174072265625</v>
      </c>
      <c r="E1329">
        <v>-7.91168212890625</v>
      </c>
      <c r="F1329">
        <v>10.90621948242188</v>
      </c>
      <c r="G1329">
        <v>-6.8206787109375</v>
      </c>
    </row>
    <row r="1330" ht="14.25" customHeight="1">
      <c r="A1330" t="str">
        <f>1329*(1/37)</f>
        <v>35.91891892</v>
      </c>
      <c r="B1330">
        <v>-0.185546875</v>
      </c>
      <c r="C1330">
        <v>-0.56689453125</v>
      </c>
      <c r="D1330">
        <v>1.03271484375</v>
      </c>
      <c r="E1330">
        <v>-9.868621826171875</v>
      </c>
      <c r="F1330">
        <v>-2.1514892578125</v>
      </c>
      <c r="G1330">
        <v>7.740020751953125</v>
      </c>
    </row>
    <row r="1331" ht="14.25" customHeight="1">
      <c r="A1331" t="str">
        <f>1330*(1/37)</f>
        <v>35.94594595</v>
      </c>
      <c r="B1331">
        <v>-0.331787109375</v>
      </c>
      <c r="C1331">
        <v>-0.171875</v>
      </c>
      <c r="D1331">
        <v>1.7958984375</v>
      </c>
      <c r="E1331">
        <v>-4.7760009765625</v>
      </c>
      <c r="F1331">
        <v>4.4097900390625</v>
      </c>
      <c r="G1331">
        <v>13.86642456054688</v>
      </c>
    </row>
    <row r="1332" ht="14.25" customHeight="1">
      <c r="A1332" t="str">
        <f>1331*(1/37)</f>
        <v>35.97297297</v>
      </c>
      <c r="B1332">
        <v>-0.48876953125</v>
      </c>
      <c r="C1332">
        <v>1.2353515625</v>
      </c>
      <c r="D1332">
        <v>1.09033203125</v>
      </c>
      <c r="E1332">
        <v>-25.146484375</v>
      </c>
      <c r="F1332">
        <v>15.5181884765625</v>
      </c>
      <c r="G1332">
        <v>-15.63262939453125</v>
      </c>
    </row>
    <row r="1333" ht="14.25" customHeight="1">
      <c r="A1333" t="str">
        <f>1332*(1/37)</f>
        <v>36</v>
      </c>
      <c r="B1333">
        <v>-0.89990234375</v>
      </c>
      <c r="C1333">
        <v>-0.503173828125</v>
      </c>
      <c r="D1333">
        <v>0.99462890625</v>
      </c>
      <c r="E1333">
        <v>2.666473388671875</v>
      </c>
      <c r="F1333">
        <v>-10.21957397460938</v>
      </c>
      <c r="G1333">
        <v>13.64898681640625</v>
      </c>
    </row>
    <row r="1334" ht="14.25" customHeight="1">
      <c r="A1334" t="str">
        <f>1333*(1/37)</f>
        <v>36.02702703</v>
      </c>
      <c r="B1334">
        <v>-0.18798828125</v>
      </c>
      <c r="C1334">
        <v>-0.271484375</v>
      </c>
      <c r="D1334">
        <v>1.129638671875</v>
      </c>
      <c r="E1334">
        <v>-3.4027099609375</v>
      </c>
      <c r="F1334">
        <v>5.53131103515625</v>
      </c>
      <c r="G1334">
        <v>4.291534423828125</v>
      </c>
    </row>
    <row r="1335" ht="14.25" customHeight="1">
      <c r="A1335" t="str">
        <f>1334*(1/37)</f>
        <v>36.05405405</v>
      </c>
      <c r="B1335">
        <v>-0.20947265625</v>
      </c>
      <c r="C1335">
        <v>-0.890380859375</v>
      </c>
      <c r="D1335">
        <v>1.17578125</v>
      </c>
      <c r="E1335">
        <v>2.2735595703125</v>
      </c>
      <c r="F1335">
        <v>-0.99945068359375</v>
      </c>
      <c r="G1335">
        <v>2.376556396484375</v>
      </c>
    </row>
    <row r="1336" ht="14.25" customHeight="1">
      <c r="A1336" t="str">
        <f>1335*(1/37)</f>
        <v>36.08108108</v>
      </c>
      <c r="B1336">
        <v>0.52197265625</v>
      </c>
      <c r="C1336">
        <v>0.4853515625</v>
      </c>
      <c r="D1336">
        <v>1.17529296875</v>
      </c>
      <c r="E1336">
        <v>-1.251220703125</v>
      </c>
      <c r="F1336">
        <v>-9.449005126953125</v>
      </c>
      <c r="G1336">
        <v>1.224517822265625</v>
      </c>
    </row>
    <row r="1337" ht="14.25" customHeight="1">
      <c r="A1337" t="str">
        <f>1336*(1/37)</f>
        <v>36.10810811</v>
      </c>
      <c r="B1337">
        <v>0.55810546875</v>
      </c>
      <c r="C1337">
        <v>0.20166015625</v>
      </c>
      <c r="D1337">
        <v>0.492919921875</v>
      </c>
      <c r="E1337">
        <v>-5.9661865234375</v>
      </c>
      <c r="F1337">
        <v>18.58901977539062</v>
      </c>
      <c r="G1337">
        <v>-2.223968505859375</v>
      </c>
    </row>
    <row r="1338" ht="14.25" customHeight="1">
      <c r="A1338" t="str">
        <f>1337*(1/37)</f>
        <v>36.13513514</v>
      </c>
      <c r="B1338">
        <v>-1.146240234375</v>
      </c>
      <c r="C1338">
        <v>0.180419921875</v>
      </c>
      <c r="D1338">
        <v>1.025390625</v>
      </c>
      <c r="E1338">
        <v>7.366180419921875</v>
      </c>
      <c r="F1338">
        <v>4.28009033203125</v>
      </c>
      <c r="G1338">
        <v>6.206512451171875</v>
      </c>
    </row>
    <row r="1339" ht="14.25" customHeight="1">
      <c r="A1339" t="str">
        <f>1338*(1/37)</f>
        <v>36.16216216</v>
      </c>
      <c r="B1339">
        <v>0.014892578125</v>
      </c>
      <c r="C1339">
        <v>0.043701171875</v>
      </c>
      <c r="D1339">
        <v>1.2294921875</v>
      </c>
      <c r="E1339">
        <v>-0.858306884765625</v>
      </c>
      <c r="F1339">
        <v>-12.52365112304688</v>
      </c>
      <c r="G1339">
        <v>10.80322265625</v>
      </c>
    </row>
    <row r="1340" ht="14.25" customHeight="1">
      <c r="A1340" t="str">
        <f>1339*(1/37)</f>
        <v>36.18918919</v>
      </c>
      <c r="B1340">
        <v>-0.1103515625</v>
      </c>
      <c r="C1340">
        <v>0.26611328125</v>
      </c>
      <c r="D1340">
        <v>0.69921875</v>
      </c>
      <c r="E1340">
        <v>6.58416748046875</v>
      </c>
      <c r="F1340">
        <v>-18.28384399414062</v>
      </c>
      <c r="G1340">
        <v>-7.97271728515625</v>
      </c>
    </row>
    <row r="1341" ht="14.25" customHeight="1">
      <c r="A1341" t="str">
        <f>1340*(1/37)</f>
        <v>36.21621622</v>
      </c>
      <c r="B1341">
        <v>0.21533203125</v>
      </c>
      <c r="C1341">
        <v>0.492919921875</v>
      </c>
      <c r="D1341">
        <v>1.007080078125</v>
      </c>
      <c r="E1341">
        <v>-3.60107421875</v>
      </c>
      <c r="F1341">
        <v>0.95367431640625</v>
      </c>
      <c r="G1341">
        <v>-3.3721923828125</v>
      </c>
    </row>
    <row r="1342" ht="14.25" customHeight="1">
      <c r="A1342" t="str">
        <f>1341*(1/37)</f>
        <v>36.24324324</v>
      </c>
      <c r="B1342">
        <v>-0.06298828125</v>
      </c>
      <c r="C1342">
        <v>-0.859619140625</v>
      </c>
      <c r="D1342">
        <v>0.560791015625</v>
      </c>
      <c r="E1342">
        <v>-1.644134521484375</v>
      </c>
      <c r="F1342">
        <v>-16.74652099609375</v>
      </c>
      <c r="G1342">
        <v>6.587982177734375</v>
      </c>
    </row>
    <row r="1343" ht="14.25" customHeight="1">
      <c r="A1343" t="str">
        <f>1342*(1/37)</f>
        <v>36.27027027</v>
      </c>
      <c r="B1343">
        <v>0.273193359375</v>
      </c>
      <c r="C1343">
        <v>0.641845703125</v>
      </c>
      <c r="D1343">
        <v>0.99658203125</v>
      </c>
      <c r="E1343">
        <v>-2.819061279296875</v>
      </c>
      <c r="F1343">
        <v>15.13290405273438</v>
      </c>
      <c r="G1343">
        <v>-13.7176513671875</v>
      </c>
    </row>
    <row r="1344" ht="14.25" customHeight="1">
      <c r="A1344" t="str">
        <f>1343*(1/37)</f>
        <v>36.2972973</v>
      </c>
      <c r="B1344">
        <v>-0.16455078125</v>
      </c>
      <c r="C1344">
        <v>-0.136474609375</v>
      </c>
      <c r="D1344">
        <v>1.215087890625</v>
      </c>
      <c r="E1344">
        <v>-7.312774658203125</v>
      </c>
      <c r="F1344">
        <v>-12.52365112304688</v>
      </c>
      <c r="G1344">
        <v>-6.8206787109375</v>
      </c>
    </row>
    <row r="1345" ht="14.25" customHeight="1">
      <c r="A1345" t="str">
        <f>1344*(1/37)</f>
        <v>36.32432432</v>
      </c>
      <c r="B1345">
        <v>-0.226318359375</v>
      </c>
      <c r="C1345">
        <v>-0.385498046875</v>
      </c>
      <c r="D1345">
        <v>1.18310546875</v>
      </c>
      <c r="E1345">
        <v>5.016326904296875</v>
      </c>
      <c r="F1345">
        <v>-12.52365112304688</v>
      </c>
      <c r="G1345">
        <v>-7.205963134765625</v>
      </c>
    </row>
    <row r="1346" ht="14.25" customHeight="1">
      <c r="A1346" t="str">
        <f>1345*(1/37)</f>
        <v>36.35135135</v>
      </c>
      <c r="B1346">
        <v>0.501953125</v>
      </c>
      <c r="C1346">
        <v>0.54736328125</v>
      </c>
      <c r="D1346">
        <v>1.37451171875</v>
      </c>
      <c r="E1346">
        <v>4.23431396484375</v>
      </c>
      <c r="F1346">
        <v>1.30462646484375</v>
      </c>
      <c r="G1346">
        <v>1.60980224609375</v>
      </c>
    </row>
    <row r="1347" ht="14.25" customHeight="1">
      <c r="A1347" t="str">
        <f>1346*(1/37)</f>
        <v>36.37837838</v>
      </c>
      <c r="B1347">
        <v>-0.510986328125</v>
      </c>
      <c r="C1347">
        <v>0.24853515625</v>
      </c>
      <c r="D1347">
        <v>2.06591796875</v>
      </c>
      <c r="E1347">
        <v>5.40924072265625</v>
      </c>
      <c r="F1347">
        <v>-22.89199829101562</v>
      </c>
      <c r="G1347">
        <v>16.93344116210938</v>
      </c>
    </row>
    <row r="1348" ht="14.25" customHeight="1">
      <c r="A1348" t="str">
        <f>1347*(1/37)</f>
        <v>36.40540541</v>
      </c>
      <c r="B1348">
        <v>1.21435546875</v>
      </c>
      <c r="C1348">
        <v>-0.494873046875</v>
      </c>
      <c r="D1348">
        <v>0.06884765625</v>
      </c>
      <c r="E1348">
        <v>13.63372802734375</v>
      </c>
      <c r="F1348">
        <v>4.489898681640625</v>
      </c>
      <c r="G1348">
        <v>-20.22933959960938</v>
      </c>
    </row>
    <row r="1349" ht="14.25" customHeight="1">
      <c r="A1349" t="str">
        <f>1348*(1/37)</f>
        <v>36.43243243</v>
      </c>
      <c r="B1349">
        <v>-0.6552734375</v>
      </c>
      <c r="C1349">
        <v>-0.970458984375</v>
      </c>
      <c r="D1349">
        <v>0.796630859375</v>
      </c>
      <c r="E1349">
        <v>20.86257934570312</v>
      </c>
      <c r="F1349">
        <v>-5.992889404296875</v>
      </c>
      <c r="G1349">
        <v>-3.757476806640625</v>
      </c>
    </row>
    <row r="1350" ht="14.25" customHeight="1">
      <c r="A1350" t="str">
        <f>1349*(1/37)</f>
        <v>36.45945946</v>
      </c>
      <c r="B1350">
        <v>0.54638671875</v>
      </c>
      <c r="C1350">
        <v>1.222900390625</v>
      </c>
      <c r="D1350">
        <v>0.484619140625</v>
      </c>
      <c r="E1350">
        <v>-0.46539306640625</v>
      </c>
      <c r="F1350">
        <v>10.90621948242188</v>
      </c>
      <c r="G1350">
        <v>-6.8206787109375</v>
      </c>
    </row>
    <row r="1351" ht="14.25" customHeight="1">
      <c r="A1351" t="str">
        <f>1350*(1/37)</f>
        <v>36.48648649</v>
      </c>
      <c r="B1351">
        <v>-0.03662109375</v>
      </c>
      <c r="C1351">
        <v>-0.45556640625</v>
      </c>
      <c r="D1351">
        <v>1.857421875</v>
      </c>
      <c r="E1351">
        <v>21.86203002929688</v>
      </c>
      <c r="F1351">
        <v>-6.378173828125</v>
      </c>
      <c r="G1351">
        <v>2.37274169921875</v>
      </c>
    </row>
    <row r="1352" ht="14.25" customHeight="1">
      <c r="A1352" t="str">
        <f>1351*(1/37)</f>
        <v>36.51351351</v>
      </c>
      <c r="B1352">
        <v>0.14697265625</v>
      </c>
      <c r="C1352">
        <v>-0.2265625</v>
      </c>
      <c r="D1352">
        <v>1.564208984375</v>
      </c>
      <c r="E1352">
        <v>15.20156860351562</v>
      </c>
      <c r="F1352">
        <v>2.071380615234375</v>
      </c>
      <c r="G1352">
        <v>-10.55526733398438</v>
      </c>
    </row>
    <row r="1353" ht="14.25" customHeight="1">
      <c r="A1353" t="str">
        <f>1352*(1/37)</f>
        <v>36.54054054</v>
      </c>
      <c r="B1353">
        <v>-0.0224609375</v>
      </c>
      <c r="C1353">
        <v>-0.494873046875</v>
      </c>
      <c r="D1353">
        <v>0.802490234375</v>
      </c>
      <c r="E1353">
        <v>34.39712524414062</v>
      </c>
      <c r="F1353">
        <v>-0.99945068359375</v>
      </c>
      <c r="G1353">
        <v>-9.8876953125</v>
      </c>
    </row>
    <row r="1354" ht="14.25" customHeight="1">
      <c r="A1354" t="str">
        <f>1353*(1/37)</f>
        <v>36.56756757</v>
      </c>
      <c r="B1354">
        <v>0.197998046875</v>
      </c>
      <c r="C1354">
        <v>0.05712890625</v>
      </c>
      <c r="D1354">
        <v>1.60888671875</v>
      </c>
      <c r="E1354">
        <v>27.34375</v>
      </c>
      <c r="F1354">
        <v>0.919342041015625</v>
      </c>
      <c r="G1354">
        <v>-14.48440551757812</v>
      </c>
    </row>
    <row r="1355" ht="14.25" customHeight="1">
      <c r="A1355" t="str">
        <f>1354*(1/37)</f>
        <v>36.59459459</v>
      </c>
      <c r="B1355">
        <v>0.5732421875</v>
      </c>
      <c r="C1355">
        <v>0.142333984375</v>
      </c>
      <c r="D1355">
        <v>1.059326171875</v>
      </c>
      <c r="E1355">
        <v>35.57205200195312</v>
      </c>
      <c r="F1355">
        <v>-2.1514892578125</v>
      </c>
      <c r="G1355">
        <v>-2.185821533203125</v>
      </c>
    </row>
    <row r="1356" ht="14.25" customHeight="1">
      <c r="A1356" t="str">
        <f>1355*(1/37)</f>
        <v>36.62162162</v>
      </c>
      <c r="B1356">
        <v>0.14453125</v>
      </c>
      <c r="C1356">
        <v>-0.520263671875</v>
      </c>
      <c r="D1356">
        <v>-0.178466796875</v>
      </c>
      <c r="E1356">
        <v>33.22219848632812</v>
      </c>
      <c r="F1356">
        <v>-21.7437744140625</v>
      </c>
      <c r="G1356">
        <v>-26.74484252929688</v>
      </c>
    </row>
    <row r="1357" ht="14.25" customHeight="1">
      <c r="A1357" t="str">
        <f>1356*(1/37)</f>
        <v>36.64864865</v>
      </c>
      <c r="B1357">
        <v>0.05712890625</v>
      </c>
      <c r="C1357">
        <v>1.5859375</v>
      </c>
      <c r="D1357">
        <v>0.559326171875</v>
      </c>
      <c r="E1357">
        <v>12.0697021484375</v>
      </c>
      <c r="F1357">
        <v>-15.2130126953125</v>
      </c>
      <c r="G1357">
        <v>3.90625</v>
      </c>
    </row>
    <row r="1358" ht="14.25" customHeight="1">
      <c r="A1358" t="str">
        <f>1357*(1/37)</f>
        <v>36.67567568</v>
      </c>
      <c r="B1358">
        <v>0.417724609375</v>
      </c>
      <c r="C1358">
        <v>2.81689453125</v>
      </c>
      <c r="D1358">
        <v>-0.45263671875</v>
      </c>
      <c r="E1358">
        <v>8.93402099609375</v>
      </c>
      <c r="F1358">
        <v>5.53131103515625</v>
      </c>
      <c r="G1358">
        <v>-14.86587524414062</v>
      </c>
    </row>
    <row r="1359" ht="14.25" customHeight="1">
      <c r="A1359" t="str">
        <f>1358*(1/37)</f>
        <v>36.7027027</v>
      </c>
      <c r="B1359">
        <v>-1.2890625</v>
      </c>
      <c r="C1359">
        <v>-1.8681640625</v>
      </c>
      <c r="D1359">
        <v>2.291015625</v>
      </c>
      <c r="E1359">
        <v>-15.35415649414062</v>
      </c>
      <c r="F1359">
        <v>-54.38995361328125</v>
      </c>
      <c r="G1359">
        <v>4.291534423828125</v>
      </c>
    </row>
    <row r="1360" ht="14.25" customHeight="1">
      <c r="A1360" t="str">
        <f>1359*(1/37)</f>
        <v>36.72972973</v>
      </c>
      <c r="B1360">
        <v>-0.046142578125</v>
      </c>
      <c r="C1360">
        <v>0.351806640625</v>
      </c>
      <c r="D1360">
        <v>1.077392578125</v>
      </c>
      <c r="E1360">
        <v>6.58416748046875</v>
      </c>
      <c r="F1360">
        <v>-20.97320556640625</v>
      </c>
      <c r="G1360">
        <v>4.291534423828125</v>
      </c>
    </row>
    <row r="1361" ht="14.25" customHeight="1">
      <c r="A1361" t="str">
        <f>1360*(1/37)</f>
        <v>36.75675676</v>
      </c>
      <c r="B1361">
        <v>0.394775390625</v>
      </c>
      <c r="C1361">
        <v>-0.36328125</v>
      </c>
      <c r="D1361">
        <v>1.143798828125</v>
      </c>
      <c r="E1361">
        <v>-2.010345458984375</v>
      </c>
      <c r="F1361">
        <v>-26.7333984375</v>
      </c>
      <c r="G1361">
        <v>10.4217529296875</v>
      </c>
    </row>
    <row r="1362" ht="14.25" customHeight="1">
      <c r="A1362" t="str">
        <f>1361*(1/37)</f>
        <v>36.78378378</v>
      </c>
      <c r="B1362">
        <v>0.4169921875</v>
      </c>
      <c r="C1362">
        <v>-0.310302734375</v>
      </c>
      <c r="D1362">
        <v>0.345703125</v>
      </c>
      <c r="E1362">
        <v>3.05938720703125</v>
      </c>
      <c r="F1362">
        <v>-20.20263671875</v>
      </c>
      <c r="G1362">
        <v>10.4217529296875</v>
      </c>
    </row>
    <row r="1363" ht="14.25" customHeight="1">
      <c r="A1363" t="str">
        <f>1362*(1/37)</f>
        <v>36.81081081</v>
      </c>
      <c r="B1363">
        <v>0.921630859375</v>
      </c>
      <c r="C1363">
        <v>-0.47119140625</v>
      </c>
      <c r="D1363">
        <v>-0.034423828125</v>
      </c>
      <c r="E1363">
        <v>-20.44677734375</v>
      </c>
      <c r="F1363">
        <v>10.90621948242188</v>
      </c>
      <c r="G1363">
        <v>16.16668701171875</v>
      </c>
    </row>
    <row r="1364" ht="14.25" customHeight="1">
      <c r="A1364" t="str">
        <f>1363*(1/37)</f>
        <v>36.83783784</v>
      </c>
      <c r="B1364">
        <v>0.1533203125</v>
      </c>
      <c r="C1364">
        <v>0.2626953125</v>
      </c>
      <c r="D1364">
        <v>0.876953125</v>
      </c>
      <c r="E1364">
        <v>-9.868621826171875</v>
      </c>
      <c r="F1364">
        <v>11.46697998046875</v>
      </c>
      <c r="G1364">
        <v>13.10348510742188</v>
      </c>
    </row>
    <row r="1365" ht="14.25" customHeight="1">
      <c r="A1365" t="str">
        <f>1364*(1/37)</f>
        <v>36.86486486</v>
      </c>
      <c r="B1365">
        <v>0.315673828125</v>
      </c>
      <c r="C1365">
        <v>-0.39892578125</v>
      </c>
      <c r="D1365">
        <v>0.785400390625</v>
      </c>
      <c r="E1365">
        <v>-12.61138916015625</v>
      </c>
      <c r="F1365">
        <v>-2.918243408203125</v>
      </c>
      <c r="G1365">
        <v>6.9732666015625</v>
      </c>
    </row>
    <row r="1366" ht="14.25" customHeight="1">
      <c r="A1366" t="str">
        <f>1365*(1/37)</f>
        <v>36.89189189</v>
      </c>
      <c r="B1366">
        <v>0.421875</v>
      </c>
      <c r="C1366">
        <v>0.533203125</v>
      </c>
      <c r="D1366">
        <v>0.9052734375</v>
      </c>
      <c r="E1366">
        <v>-27.496337890625</v>
      </c>
      <c r="F1366">
        <v>6.298065185546875</v>
      </c>
      <c r="G1366">
        <v>-0.41961669921875</v>
      </c>
    </row>
    <row r="1367" ht="14.25" customHeight="1">
      <c r="A1367" t="str">
        <f>1366*(1/37)</f>
        <v>36.91891892</v>
      </c>
      <c r="B1367">
        <v>0.3662109375</v>
      </c>
      <c r="C1367">
        <v>-0.340087890625</v>
      </c>
      <c r="D1367">
        <v>1.475341796875</v>
      </c>
      <c r="E1367">
        <v>-18.48602294921875</v>
      </c>
      <c r="F1367">
        <v>-12.90512084960938</v>
      </c>
      <c r="G1367">
        <v>-1.071929931640625</v>
      </c>
    </row>
    <row r="1368" ht="14.25" customHeight="1">
      <c r="A1368" t="str">
        <f>1367*(1/37)</f>
        <v>36.94594595</v>
      </c>
      <c r="B1368">
        <v>-0.2607421875</v>
      </c>
      <c r="C1368">
        <v>-0.39794921875</v>
      </c>
      <c r="D1368">
        <v>0.8349609375</v>
      </c>
      <c r="E1368">
        <v>-16.9219970703125</v>
      </c>
      <c r="F1368">
        <v>-20.58792114257812</v>
      </c>
      <c r="G1368">
        <v>-1.071929931640625</v>
      </c>
    </row>
    <row r="1369" ht="14.25" customHeight="1">
      <c r="A1369" t="str">
        <f>1368*(1/37)</f>
        <v>36.97297297</v>
      </c>
      <c r="B1369">
        <v>0.229248046875</v>
      </c>
      <c r="C1369">
        <v>-0.13916015625</v>
      </c>
      <c r="D1369">
        <v>1.375732421875</v>
      </c>
      <c r="E1369">
        <v>-13.39340209960938</v>
      </c>
      <c r="F1369">
        <v>-3.30352783203125</v>
      </c>
      <c r="G1369">
        <v>-10.2691650390625</v>
      </c>
    </row>
    <row r="1370" ht="14.25" customHeight="1">
      <c r="A1370" t="str">
        <f>1369*(1/37)</f>
        <v>37</v>
      </c>
      <c r="B1370">
        <v>-0.098388671875</v>
      </c>
      <c r="C1370">
        <v>-0.046875</v>
      </c>
      <c r="D1370">
        <v>1.4404296875</v>
      </c>
      <c r="E1370">
        <v>-12.61138916015625</v>
      </c>
      <c r="F1370">
        <v>5.53131103515625</v>
      </c>
      <c r="G1370">
        <v>11.1846923828125</v>
      </c>
    </row>
    <row r="1371" ht="14.25" customHeight="1">
      <c r="A1371" t="str">
        <f>1370*(1/37)</f>
        <v>37.02702703</v>
      </c>
      <c r="B1371">
        <v>-0.16796875</v>
      </c>
      <c r="C1371">
        <v>0.131103515625</v>
      </c>
      <c r="D1371">
        <v>1.208251953125</v>
      </c>
      <c r="E1371">
        <v>-0.858306884765625</v>
      </c>
      <c r="F1371">
        <v>1.30462646484375</v>
      </c>
      <c r="G1371">
        <v>-12.56942749023438</v>
      </c>
    </row>
    <row r="1372" ht="14.25" customHeight="1">
      <c r="A1372" t="str">
        <f>1371*(1/37)</f>
        <v>37.05405405</v>
      </c>
      <c r="B1372">
        <v>-0.3427734375</v>
      </c>
      <c r="C1372">
        <v>0.312744140625</v>
      </c>
      <c r="D1372">
        <v>0.922119140625</v>
      </c>
      <c r="E1372">
        <v>11.28387451171875</v>
      </c>
      <c r="F1372">
        <v>0.583648681640625</v>
      </c>
      <c r="G1372">
        <v>3.5247802734375</v>
      </c>
    </row>
    <row r="1373" ht="14.25" customHeight="1">
      <c r="A1373" t="str">
        <f>1372*(1/37)</f>
        <v>37.08108108</v>
      </c>
      <c r="B1373">
        <v>0.390380859375</v>
      </c>
      <c r="C1373">
        <v>-1.079833984375</v>
      </c>
      <c r="D1373">
        <v>0.5244140625</v>
      </c>
      <c r="E1373">
        <v>26.95083618164062</v>
      </c>
      <c r="F1373">
        <v>-31.72683715820312</v>
      </c>
      <c r="G1373">
        <v>-20.22933959960938</v>
      </c>
    </row>
    <row r="1374" ht="14.25" customHeight="1">
      <c r="A1374" t="str">
        <f>1373*(1/37)</f>
        <v>37.10810811</v>
      </c>
      <c r="B1374">
        <v>0.41845703125</v>
      </c>
      <c r="C1374">
        <v>-0.220947265625</v>
      </c>
      <c r="D1374">
        <v>0.763916015625</v>
      </c>
      <c r="E1374">
        <v>16.37649536132812</v>
      </c>
      <c r="F1374">
        <v>-4.863739013671875</v>
      </c>
      <c r="G1374">
        <v>21.5301513671875</v>
      </c>
    </row>
    <row r="1375" ht="14.25" customHeight="1">
      <c r="A1375" t="str">
        <f>1374*(1/37)</f>
        <v>37.13513514</v>
      </c>
      <c r="B1375">
        <v>-0.00390625</v>
      </c>
      <c r="C1375">
        <v>-0.128173828125</v>
      </c>
      <c r="D1375">
        <v>1.03857421875</v>
      </c>
      <c r="E1375">
        <v>3.05938720703125</v>
      </c>
      <c r="F1375">
        <v>2.071380615234375</v>
      </c>
      <c r="G1375">
        <v>-0.690460205078125</v>
      </c>
    </row>
    <row r="1376" ht="14.25" customHeight="1">
      <c r="A1376" t="str">
        <f>1375*(1/37)</f>
        <v>37.16216216</v>
      </c>
      <c r="B1376">
        <v>0.065673828125</v>
      </c>
      <c r="C1376">
        <v>0.236328125</v>
      </c>
      <c r="D1376">
        <v>0.962158203125</v>
      </c>
      <c r="E1376">
        <v>-0.858306884765625</v>
      </c>
      <c r="F1376">
        <v>-6.7596435546875</v>
      </c>
      <c r="G1376">
        <v>3.90625</v>
      </c>
    </row>
    <row r="1377" ht="14.25" customHeight="1">
      <c r="A1377" t="str">
        <f>1376*(1/37)</f>
        <v>37.18918919</v>
      </c>
      <c r="B1377">
        <v>-0.112060546875</v>
      </c>
      <c r="C1377">
        <v>0.78125</v>
      </c>
      <c r="D1377">
        <v>1.984130859375</v>
      </c>
      <c r="E1377">
        <v>1.88446044921875</v>
      </c>
      <c r="F1377">
        <v>-10.60104370117188</v>
      </c>
      <c r="G1377">
        <v>5.8441162109375</v>
      </c>
    </row>
    <row r="1378" ht="14.25" customHeight="1">
      <c r="A1378" t="str">
        <f>1377*(1/37)</f>
        <v>37.21621622</v>
      </c>
      <c r="B1378">
        <v>0.5224609375</v>
      </c>
      <c r="C1378">
        <v>-1.219482421875</v>
      </c>
      <c r="D1378">
        <v>0.753173828125</v>
      </c>
      <c r="E1378">
        <v>-8.296966552734375</v>
      </c>
      <c r="F1378">
        <v>-5.60760498046875</v>
      </c>
      <c r="G1378">
        <v>-13.7176513671875</v>
      </c>
    </row>
    <row r="1379" ht="14.25" customHeight="1">
      <c r="A1379" t="str">
        <f>1378*(1/37)</f>
        <v>37.24324324</v>
      </c>
      <c r="B1379">
        <v>-0.22705078125</v>
      </c>
      <c r="C1379">
        <v>-0.398193359375</v>
      </c>
      <c r="D1379">
        <v>1.392333984375</v>
      </c>
      <c r="E1379">
        <v>-8.30078125</v>
      </c>
      <c r="F1379">
        <v>2.4566650390625</v>
      </c>
      <c r="G1379">
        <v>3.5247802734375</v>
      </c>
    </row>
    <row r="1380" ht="14.25" customHeight="1">
      <c r="A1380" t="str">
        <f>1379*(1/37)</f>
        <v>37.27027027</v>
      </c>
      <c r="B1380">
        <v>0.106201171875</v>
      </c>
      <c r="C1380">
        <v>-0.2431640625</v>
      </c>
      <c r="D1380">
        <v>1.273193359375</v>
      </c>
      <c r="E1380">
        <v>-4.383087158203125</v>
      </c>
      <c r="F1380">
        <v>-16.74652099609375</v>
      </c>
      <c r="G1380">
        <v>-1.83868408203125</v>
      </c>
    </row>
    <row r="1381" ht="14.25" customHeight="1">
      <c r="A1381" t="str">
        <f>1380*(1/37)</f>
        <v>37.2972973</v>
      </c>
      <c r="B1381">
        <v>0.34814453125</v>
      </c>
      <c r="C1381">
        <v>-0.43115234375</v>
      </c>
      <c r="D1381">
        <v>1.093994140625</v>
      </c>
      <c r="E1381">
        <v>-10.650634765625</v>
      </c>
      <c r="F1381">
        <v>0.152587890625</v>
      </c>
      <c r="G1381">
        <v>-9.502410888671875</v>
      </c>
    </row>
    <row r="1382" ht="14.25" customHeight="1">
      <c r="A1382" t="str">
        <f>1381*(1/37)</f>
        <v>37.32432432</v>
      </c>
      <c r="B1382">
        <v>-0.1240234375</v>
      </c>
      <c r="C1382">
        <v>0.08984375</v>
      </c>
      <c r="D1382">
        <v>1.048095703125</v>
      </c>
      <c r="E1382">
        <v>-8.30078125</v>
      </c>
      <c r="F1382">
        <v>9.372711181640625</v>
      </c>
      <c r="G1382">
        <v>8.502960205078125</v>
      </c>
    </row>
    <row r="1383" ht="14.25" customHeight="1">
      <c r="A1383" t="str">
        <f>1382*(1/37)</f>
        <v>37.35135135</v>
      </c>
      <c r="B1383">
        <v>0.65673828125</v>
      </c>
      <c r="C1383">
        <v>-0.838623046875</v>
      </c>
      <c r="D1383">
        <v>0.87841796875</v>
      </c>
      <c r="E1383">
        <v>5.401611328125</v>
      </c>
      <c r="F1383">
        <v>-1.766204833984375</v>
      </c>
      <c r="G1383">
        <v>15.78521728515625</v>
      </c>
    </row>
    <row r="1384" ht="14.25" customHeight="1">
      <c r="A1384" t="str">
        <f>1383*(1/37)</f>
        <v>37.37837838</v>
      </c>
      <c r="B1384">
        <v>-0.03955078125</v>
      </c>
      <c r="C1384">
        <v>-0.563232421875</v>
      </c>
      <c r="D1384">
        <v>1.548828125</v>
      </c>
      <c r="E1384">
        <v>-6.732940673828125</v>
      </c>
      <c r="F1384">
        <v>-5.992889404296875</v>
      </c>
      <c r="G1384">
        <v>8.121490478515625</v>
      </c>
    </row>
    <row r="1385" ht="14.25" customHeight="1">
      <c r="A1385" t="str">
        <f>1384*(1/37)</f>
        <v>37.40540541</v>
      </c>
      <c r="B1385">
        <v>0.352294921875</v>
      </c>
      <c r="C1385">
        <v>-0.40380859375</v>
      </c>
      <c r="D1385">
        <v>1.477783203125</v>
      </c>
      <c r="E1385">
        <v>-1.644134521484375</v>
      </c>
      <c r="F1385">
        <v>10.82992553710938</v>
      </c>
      <c r="G1385">
        <v>-6.053924560546875</v>
      </c>
    </row>
    <row r="1386" ht="14.25" customHeight="1">
      <c r="A1386" t="str">
        <f>1385*(1/37)</f>
        <v>37.43243243</v>
      </c>
      <c r="B1386">
        <v>0.101318359375</v>
      </c>
      <c r="C1386">
        <v>-0.927001953125</v>
      </c>
      <c r="D1386">
        <v>1.92724609375</v>
      </c>
      <c r="E1386">
        <v>9.326934814453125</v>
      </c>
      <c r="F1386">
        <v>23.99826049804688</v>
      </c>
      <c r="G1386">
        <v>-12.95089721679688</v>
      </c>
    </row>
    <row r="1387" ht="14.25" customHeight="1">
      <c r="A1387" t="str">
        <f>1386*(1/37)</f>
        <v>37.45945946</v>
      </c>
      <c r="B1387">
        <v>0.244384765625</v>
      </c>
      <c r="C1387">
        <v>0.879150390625</v>
      </c>
      <c r="D1387">
        <v>0.537109375</v>
      </c>
      <c r="E1387">
        <v>6.191253662109375</v>
      </c>
      <c r="F1387">
        <v>3.22723388671875</v>
      </c>
      <c r="G1387">
        <v>11.56997680664062</v>
      </c>
    </row>
    <row r="1388" ht="14.25" customHeight="1">
      <c r="A1388" t="str">
        <f>1387*(1/37)</f>
        <v>37.48648649</v>
      </c>
      <c r="B1388">
        <v>0.225341796875</v>
      </c>
      <c r="C1388">
        <v>0.387939453125</v>
      </c>
      <c r="D1388">
        <v>2.015380859375</v>
      </c>
      <c r="E1388">
        <v>-5.56182861328125</v>
      </c>
      <c r="F1388">
        <v>-16.74652099609375</v>
      </c>
      <c r="G1388">
        <v>-1.270294189453125</v>
      </c>
    </row>
    <row r="1389" ht="14.25" customHeight="1">
      <c r="A1389" t="str">
        <f>1388*(1/37)</f>
        <v>37.51351351</v>
      </c>
      <c r="B1389">
        <v>0.451171875</v>
      </c>
      <c r="C1389">
        <v>-1.0791015625</v>
      </c>
      <c r="D1389">
        <v>0.816650390625</v>
      </c>
      <c r="E1389">
        <v>2.666473388671875</v>
      </c>
      <c r="F1389">
        <v>3.22723388671875</v>
      </c>
      <c r="G1389">
        <v>18.08547973632812</v>
      </c>
    </row>
    <row r="1390" ht="14.25" customHeight="1">
      <c r="A1390" t="str">
        <f>1389*(1/37)</f>
        <v>37.54054054</v>
      </c>
      <c r="B1390">
        <v>-0.2216796875</v>
      </c>
      <c r="C1390">
        <v>-1.316162109375</v>
      </c>
      <c r="D1390">
        <v>0.304443359375</v>
      </c>
      <c r="E1390">
        <v>14.4195556640625</v>
      </c>
      <c r="F1390">
        <v>-42.0989990234375</v>
      </c>
      <c r="G1390">
        <v>15.01846313476562</v>
      </c>
    </row>
    <row r="1391" ht="14.25" customHeight="1">
      <c r="A1391" t="str">
        <f>1390*(1/37)</f>
        <v>37.56756757</v>
      </c>
      <c r="B1391">
        <v>1.13525390625</v>
      </c>
      <c r="C1391">
        <v>-0.11328125</v>
      </c>
      <c r="D1391">
        <v>1.2392578125</v>
      </c>
      <c r="E1391">
        <v>-0.49591064453125</v>
      </c>
      <c r="F1391">
        <v>20.89309692382812</v>
      </c>
      <c r="G1391">
        <v>-11.80267333984375</v>
      </c>
    </row>
    <row r="1392" ht="14.25" customHeight="1">
      <c r="A1392" t="str">
        <f>1391*(1/37)</f>
        <v>37.59459459</v>
      </c>
      <c r="B1392">
        <v>0.1767578125</v>
      </c>
      <c r="C1392">
        <v>-1.03759765625</v>
      </c>
      <c r="D1392">
        <v>1.2021484375</v>
      </c>
      <c r="E1392">
        <v>20.68710327148438</v>
      </c>
      <c r="F1392">
        <v>-29.42276000976562</v>
      </c>
      <c r="G1392">
        <v>-1.07574462890625</v>
      </c>
    </row>
    <row r="1393" ht="14.25" customHeight="1">
      <c r="A1393" t="str">
        <f>1392*(1/37)</f>
        <v>37.62162162</v>
      </c>
      <c r="B1393">
        <v>0.114990234375</v>
      </c>
      <c r="C1393">
        <v>-0.260009765625</v>
      </c>
      <c r="D1393">
        <v>0.5048828125</v>
      </c>
      <c r="E1393">
        <v>1.895904541015625</v>
      </c>
      <c r="F1393">
        <v>2.841949462890625</v>
      </c>
      <c r="G1393">
        <v>-3.757476806640625</v>
      </c>
    </row>
    <row r="1394" ht="14.25" customHeight="1">
      <c r="A1394" t="str">
        <f>1393*(1/37)</f>
        <v>37.64864865</v>
      </c>
      <c r="B1394">
        <v>0.2841796875</v>
      </c>
      <c r="C1394">
        <v>0.367431640625</v>
      </c>
      <c r="D1394">
        <v>0.420654296875</v>
      </c>
      <c r="E1394">
        <v>15.19775390625</v>
      </c>
      <c r="F1394">
        <v>3.60870361328125</v>
      </c>
      <c r="G1394">
        <v>3.139495849609375</v>
      </c>
    </row>
    <row r="1395" ht="14.25" customHeight="1">
      <c r="A1395" t="str">
        <f>1394*(1/37)</f>
        <v>37.67567568</v>
      </c>
      <c r="B1395">
        <v>-0.10400390625</v>
      </c>
      <c r="C1395">
        <v>-0.261474609375</v>
      </c>
      <c r="D1395">
        <v>0.61328125</v>
      </c>
      <c r="E1395">
        <v>1.0986328125</v>
      </c>
      <c r="F1395">
        <v>-12.13836669921875</v>
      </c>
      <c r="G1395">
        <v>-7.968902587890625</v>
      </c>
    </row>
    <row r="1396" ht="14.25" customHeight="1">
      <c r="A1396" t="str">
        <f>1395*(1/37)</f>
        <v>37.7027027</v>
      </c>
      <c r="B1396">
        <v>-0.296875</v>
      </c>
      <c r="C1396">
        <v>0.15966796875</v>
      </c>
      <c r="D1396">
        <v>1.090087890625</v>
      </c>
      <c r="E1396">
        <v>4.6234130859375</v>
      </c>
      <c r="F1396">
        <v>-3.8604736328125</v>
      </c>
      <c r="G1396">
        <v>-1.071929931640625</v>
      </c>
    </row>
    <row r="1397" ht="14.25" customHeight="1">
      <c r="A1397" t="str">
        <f>1396*(1/37)</f>
        <v>37.72972973</v>
      </c>
      <c r="B1397">
        <v>-0.033935546875</v>
      </c>
      <c r="C1397">
        <v>0.122314453125</v>
      </c>
      <c r="D1397">
        <v>0.6181640625</v>
      </c>
      <c r="E1397">
        <v>5.40924072265625</v>
      </c>
      <c r="F1397">
        <v>-5.222320556640625</v>
      </c>
      <c r="G1397">
        <v>-5.672454833984375</v>
      </c>
    </row>
    <row r="1398" ht="14.25" customHeight="1">
      <c r="A1398" t="str">
        <f>1397*(1/37)</f>
        <v>37.75675676</v>
      </c>
      <c r="B1398">
        <v>0.066162109375</v>
      </c>
      <c r="C1398">
        <v>-0.0654296875</v>
      </c>
      <c r="D1398">
        <v>0.818359375</v>
      </c>
      <c r="E1398">
        <v>0.316619873046875</v>
      </c>
      <c r="F1398">
        <v>-12.90512084960938</v>
      </c>
      <c r="G1398">
        <v>-1.07574462890625</v>
      </c>
    </row>
    <row r="1399" ht="14.25" customHeight="1">
      <c r="A1399" t="str">
        <f>1398*(1/37)</f>
        <v>37.78378378</v>
      </c>
      <c r="B1399">
        <v>-0.02490234375</v>
      </c>
      <c r="C1399">
        <v>-0.00439453125</v>
      </c>
      <c r="D1399">
        <v>1.318359375</v>
      </c>
      <c r="E1399">
        <v>-2.819061279296875</v>
      </c>
      <c r="F1399">
        <v>-9.449005126953125</v>
      </c>
      <c r="G1399">
        <v>0.843048095703125</v>
      </c>
    </row>
    <row r="1400" ht="14.25" customHeight="1">
      <c r="A1400" t="str">
        <f>1399*(1/37)</f>
        <v>37.81081081</v>
      </c>
      <c r="B1400">
        <v>-0.70703125</v>
      </c>
      <c r="C1400">
        <v>-1.77783203125</v>
      </c>
      <c r="D1400">
        <v>0.940673828125</v>
      </c>
      <c r="E1400">
        <v>1.0986328125</v>
      </c>
      <c r="F1400">
        <v>1.689910888671875</v>
      </c>
      <c r="G1400">
        <v>2.681732177734375</v>
      </c>
    </row>
    <row r="1401" ht="14.25" customHeight="1">
      <c r="A1401" t="str">
        <f>1400*(1/37)</f>
        <v>37.83783784</v>
      </c>
      <c r="B1401">
        <v>0.507568359375</v>
      </c>
      <c r="C1401">
        <v>0.00341796875</v>
      </c>
      <c r="D1401">
        <v>1.092529296875</v>
      </c>
      <c r="E1401">
        <v>-4.37164306640625</v>
      </c>
      <c r="F1401">
        <v>-0.232696533203125</v>
      </c>
      <c r="G1401">
        <v>10.03646850585938</v>
      </c>
    </row>
    <row r="1402" ht="14.25" customHeight="1">
      <c r="A1402" t="str">
        <f>1401*(1/37)</f>
        <v>37.86486486</v>
      </c>
      <c r="B1402">
        <v>-0.548095703125</v>
      </c>
      <c r="C1402">
        <v>0.402587890625</v>
      </c>
      <c r="D1402">
        <v>0.866455078125</v>
      </c>
      <c r="E1402">
        <v>-0.858306884765625</v>
      </c>
      <c r="F1402">
        <v>-2.536773681640625</v>
      </c>
      <c r="G1402">
        <v>5.82122802734375</v>
      </c>
    </row>
    <row r="1403" ht="14.25" customHeight="1">
      <c r="A1403" t="str">
        <f>1402*(1/37)</f>
        <v>37.89189189</v>
      </c>
      <c r="B1403">
        <v>0.07568359375</v>
      </c>
      <c r="C1403">
        <v>-0.10205078125</v>
      </c>
      <c r="D1403">
        <v>1.165771484375</v>
      </c>
      <c r="E1403">
        <v>-16.52908325195312</v>
      </c>
      <c r="F1403">
        <v>0.888824462890625</v>
      </c>
      <c r="G1403">
        <v>2.758026123046875</v>
      </c>
    </row>
    <row r="1404" ht="14.25" customHeight="1">
      <c r="A1404" t="str">
        <f>1403*(1/37)</f>
        <v>37.91891892</v>
      </c>
      <c r="B1404">
        <v>0.346435546875</v>
      </c>
      <c r="C1404">
        <v>-0.2568359375</v>
      </c>
      <c r="D1404">
        <v>0.849365234375</v>
      </c>
      <c r="E1404">
        <v>-7.1258544921875</v>
      </c>
      <c r="F1404">
        <v>-3.30352783203125</v>
      </c>
      <c r="G1404">
        <v>6.587982177734375</v>
      </c>
    </row>
    <row r="1405" ht="14.25" customHeight="1">
      <c r="A1405" t="str">
        <f>1404*(1/37)</f>
        <v>37.94594595</v>
      </c>
      <c r="B1405">
        <v>0.0234375</v>
      </c>
      <c r="C1405">
        <v>-0.459228515625</v>
      </c>
      <c r="D1405">
        <v>1.295166015625</v>
      </c>
      <c r="E1405">
        <v>-23.57864379882812</v>
      </c>
      <c r="F1405">
        <v>4.764556884765625</v>
      </c>
      <c r="G1405">
        <v>-8.23974609375</v>
      </c>
    </row>
    <row r="1406" ht="14.25" customHeight="1">
      <c r="A1406" t="str">
        <f>1405*(1/37)</f>
        <v>37.97297297</v>
      </c>
      <c r="B1406">
        <v>0.29443359375</v>
      </c>
      <c r="C1406">
        <v>0.017578125</v>
      </c>
      <c r="D1406">
        <v>1.133056640625</v>
      </c>
      <c r="E1406">
        <v>-14.17922973632812</v>
      </c>
      <c r="F1406">
        <v>15.8233642578125</v>
      </c>
      <c r="G1406">
        <v>5.82122802734375</v>
      </c>
    </row>
    <row r="1407" ht="14.25" customHeight="1">
      <c r="A1407" t="str">
        <f>1406*(1/37)</f>
        <v>38</v>
      </c>
      <c r="B1407">
        <v>-0.61181640625</v>
      </c>
      <c r="C1407">
        <v>-0.959716796875</v>
      </c>
      <c r="D1407">
        <v>2.020263671875</v>
      </c>
      <c r="E1407">
        <v>-15.35415649414062</v>
      </c>
      <c r="F1407">
        <v>-1.70135498046875</v>
      </c>
      <c r="G1407">
        <v>-11.80267333984375</v>
      </c>
    </row>
    <row r="1408" ht="14.25" customHeight="1">
      <c r="A1408" t="str">
        <f>1407*(1/37)</f>
        <v>38.02702703</v>
      </c>
      <c r="B1408">
        <v>-0.316162109375</v>
      </c>
      <c r="C1408">
        <v>-1.468994140625</v>
      </c>
      <c r="D1408">
        <v>1.81103515625</v>
      </c>
      <c r="E1408">
        <v>6.58416748046875</v>
      </c>
      <c r="F1408">
        <v>-9.449005126953125</v>
      </c>
      <c r="G1408">
        <v>-1.07574462890625</v>
      </c>
    </row>
    <row r="1409" ht="14.25" customHeight="1">
      <c r="A1409" t="str">
        <f>1408*(1/37)</f>
        <v>38.05405405</v>
      </c>
      <c r="B1409">
        <v>0.568359375</v>
      </c>
      <c r="C1409">
        <v>-0.720458984375</v>
      </c>
      <c r="D1409">
        <v>0.47607421875</v>
      </c>
      <c r="E1409">
        <v>14.4195556640625</v>
      </c>
      <c r="F1409">
        <v>4.3792724609375</v>
      </c>
      <c r="G1409">
        <v>6.587982177734375</v>
      </c>
    </row>
    <row r="1410" ht="14.25" customHeight="1">
      <c r="A1410" t="str">
        <f>1409*(1/37)</f>
        <v>38.08108108</v>
      </c>
      <c r="B1410">
        <v>-0.32861328125</v>
      </c>
      <c r="C1410">
        <v>-0.800537109375</v>
      </c>
      <c r="D1410">
        <v>1.247314453125</v>
      </c>
      <c r="E1410">
        <v>16.37649536132812</v>
      </c>
      <c r="F1410">
        <v>-4.070281982421875</v>
      </c>
      <c r="G1410">
        <v>17.55142211914062</v>
      </c>
    </row>
    <row r="1411" ht="14.25" customHeight="1">
      <c r="A1411" t="str">
        <f>1410*(1/37)</f>
        <v>38.10810811</v>
      </c>
      <c r="B1411">
        <v>0.418701171875</v>
      </c>
      <c r="C1411">
        <v>-0.36767578125</v>
      </c>
      <c r="D1411">
        <v>0.76611328125</v>
      </c>
      <c r="E1411">
        <v>14.41574096679688</v>
      </c>
      <c r="F1411">
        <v>-11.75308227539062</v>
      </c>
      <c r="G1411">
        <v>-14.30892944335938</v>
      </c>
    </row>
    <row r="1412" ht="14.25" customHeight="1">
      <c r="A1412" t="str">
        <f>1411*(1/37)</f>
        <v>38.13513514</v>
      </c>
      <c r="B1412">
        <v>-0.199951171875</v>
      </c>
      <c r="C1412">
        <v>-2.410888671875</v>
      </c>
      <c r="D1412">
        <v>1.39306640625</v>
      </c>
      <c r="E1412">
        <v>34.00421142578125</v>
      </c>
      <c r="F1412">
        <v>-2.918243408203125</v>
      </c>
      <c r="G1412">
        <v>-6.439208984375</v>
      </c>
    </row>
    <row r="1413" ht="14.25" customHeight="1">
      <c r="A1413" t="str">
        <f>1412*(1/37)</f>
        <v>38.16216216</v>
      </c>
      <c r="B1413">
        <v>1.157958984375</v>
      </c>
      <c r="C1413">
        <v>2.101318359375</v>
      </c>
      <c r="D1413">
        <v>0.584228515625</v>
      </c>
      <c r="E1413">
        <v>23.42605590820312</v>
      </c>
      <c r="F1413">
        <v>13.21029663085938</v>
      </c>
      <c r="G1413">
        <v>-1.45721435546875</v>
      </c>
    </row>
    <row r="1414" ht="14.25" customHeight="1">
      <c r="A1414" t="str">
        <f>1413*(1/37)</f>
        <v>38.18918919</v>
      </c>
      <c r="B1414">
        <v>-0.212890625</v>
      </c>
      <c r="C1414">
        <v>0.482666015625</v>
      </c>
      <c r="D1414">
        <v>1.205322265625</v>
      </c>
      <c r="E1414">
        <v>11.67678833007812</v>
      </c>
      <c r="F1414">
        <v>2.841949462890625</v>
      </c>
      <c r="G1414">
        <v>-3.757476806640625</v>
      </c>
    </row>
    <row r="1415" ht="14.25" customHeight="1">
      <c r="A1415" t="str">
        <f>1414*(1/37)</f>
        <v>38.21621622</v>
      </c>
      <c r="B1415">
        <v>-0.2275390625</v>
      </c>
      <c r="C1415">
        <v>-1.141357421875</v>
      </c>
      <c r="D1415">
        <v>1.50048828125</v>
      </c>
      <c r="E1415">
        <v>27.34375</v>
      </c>
      <c r="F1415">
        <v>-1.800537109375</v>
      </c>
      <c r="G1415">
        <v>-2.99072265625</v>
      </c>
    </row>
    <row r="1416" ht="14.25" customHeight="1">
      <c r="A1416" t="str">
        <f>1415*(1/37)</f>
        <v>38.24324324</v>
      </c>
      <c r="B1416">
        <v>-0.32958984375</v>
      </c>
      <c r="C1416">
        <v>0.559326171875</v>
      </c>
      <c r="D1416">
        <v>0.2998046875</v>
      </c>
      <c r="E1416">
        <v>14.80865478515625</v>
      </c>
      <c r="F1416">
        <v>-0.99945068359375</v>
      </c>
      <c r="G1416">
        <v>-7.205963134765625</v>
      </c>
    </row>
    <row r="1417" ht="14.25" customHeight="1">
      <c r="A1417" t="str">
        <f>1416*(1/37)</f>
        <v>38.27027027</v>
      </c>
      <c r="B1417">
        <v>0.2451171875</v>
      </c>
      <c r="C1417">
        <v>-1.4013671875</v>
      </c>
      <c r="D1417">
        <v>-0.1611328125</v>
      </c>
      <c r="E1417">
        <v>7.75909423828125</v>
      </c>
      <c r="F1417">
        <v>16.16287231445312</v>
      </c>
      <c r="G1417">
        <v>-23.29635620117188</v>
      </c>
    </row>
    <row r="1418" ht="14.25" customHeight="1">
      <c r="A1418" t="str">
        <f>1417*(1/37)</f>
        <v>38.2972973</v>
      </c>
      <c r="B1418">
        <v>-0.6611328125</v>
      </c>
      <c r="C1418">
        <v>0.615234375</v>
      </c>
      <c r="D1418">
        <v>1.14501953125</v>
      </c>
      <c r="E1418">
        <v>12.0697021484375</v>
      </c>
      <c r="F1418">
        <v>14.36233520507812</v>
      </c>
      <c r="G1418">
        <v>17.94815063476562</v>
      </c>
    </row>
    <row r="1419" ht="14.25" customHeight="1">
      <c r="A1419" t="str">
        <f>1418*(1/37)</f>
        <v>38.32432432</v>
      </c>
      <c r="B1419">
        <v>-0.051513671875</v>
      </c>
      <c r="C1419">
        <v>-0.329833984375</v>
      </c>
      <c r="D1419">
        <v>1.1220703125</v>
      </c>
      <c r="E1419">
        <v>-0.46539306640625</v>
      </c>
      <c r="F1419">
        <v>24.34921264648438</v>
      </c>
      <c r="G1419">
        <v>16.16668701171875</v>
      </c>
    </row>
    <row r="1420" ht="14.25" customHeight="1">
      <c r="A1420" t="str">
        <f>1419*(1/37)</f>
        <v>38.35135135</v>
      </c>
      <c r="B1420">
        <v>-0.462158203125</v>
      </c>
      <c r="C1420">
        <v>0.28955078125</v>
      </c>
      <c r="D1420">
        <v>1.263671875</v>
      </c>
      <c r="E1420">
        <v>10.89096069335938</v>
      </c>
      <c r="F1420">
        <v>-22.89199829101562</v>
      </c>
      <c r="G1420">
        <v>-20.99609375</v>
      </c>
    </row>
    <row r="1421" ht="14.25" customHeight="1">
      <c r="A1421" t="str">
        <f>1420*(1/37)</f>
        <v>38.37837838</v>
      </c>
      <c r="B1421">
        <v>0.0966796875</v>
      </c>
      <c r="C1421">
        <v>0.612060546875</v>
      </c>
      <c r="D1421">
        <v>0.755126953125</v>
      </c>
      <c r="E1421">
        <v>5.802154541015625</v>
      </c>
      <c r="F1421">
        <v>-5.992889404296875</v>
      </c>
      <c r="G1421">
        <v>6.27899169921875</v>
      </c>
    </row>
    <row r="1422" ht="14.25" customHeight="1">
      <c r="A1422" t="str">
        <f>1421*(1/37)</f>
        <v>38.40540541</v>
      </c>
      <c r="B1422">
        <v>-0.151611328125</v>
      </c>
      <c r="C1422">
        <v>-0.17578125</v>
      </c>
      <c r="D1422">
        <v>0.59130859375</v>
      </c>
      <c r="E1422">
        <v>10.50186157226562</v>
      </c>
      <c r="F1422">
        <v>-1.38092041015625</v>
      </c>
      <c r="G1422">
        <v>9.273529052734375</v>
      </c>
    </row>
    <row r="1423" ht="14.25" customHeight="1">
      <c r="A1423" t="str">
        <f>1422*(1/37)</f>
        <v>38.43243243</v>
      </c>
      <c r="B1423">
        <v>0.07568359375</v>
      </c>
      <c r="C1423">
        <v>1.2275390625</v>
      </c>
      <c r="D1423">
        <v>1.583984375</v>
      </c>
      <c r="E1423">
        <v>-6.1492919921875</v>
      </c>
      <c r="F1423">
        <v>8.9874267578125</v>
      </c>
      <c r="G1423">
        <v>-6.053924560546875</v>
      </c>
    </row>
    <row r="1424" ht="14.25" customHeight="1">
      <c r="A1424" t="str">
        <f>1423*(1/37)</f>
        <v>38.45945946</v>
      </c>
      <c r="B1424">
        <v>0.66552734375</v>
      </c>
      <c r="C1424">
        <v>0.35205078125</v>
      </c>
      <c r="D1424">
        <v>0.09228515625</v>
      </c>
      <c r="E1424">
        <v>-8.30078125</v>
      </c>
      <c r="F1424">
        <v>36.25869750976562</v>
      </c>
      <c r="G1424">
        <v>17.7001953125</v>
      </c>
    </row>
    <row r="1425" ht="14.25" customHeight="1">
      <c r="A1425" t="str">
        <f>1424*(1/37)</f>
        <v>38.48648649</v>
      </c>
      <c r="B1425">
        <v>-0.3505859375</v>
      </c>
      <c r="C1425">
        <v>-0.366455078125</v>
      </c>
      <c r="D1425">
        <v>1.49365234375</v>
      </c>
      <c r="E1425">
        <v>-1.644134521484375</v>
      </c>
      <c r="F1425">
        <v>-16.43753051757812</v>
      </c>
      <c r="G1425">
        <v>-1.83868408203125</v>
      </c>
    </row>
    <row r="1426" ht="14.25" customHeight="1">
      <c r="A1426" t="str">
        <f>1425*(1/37)</f>
        <v>38.51351351</v>
      </c>
      <c r="B1426">
        <v>1.06298828125</v>
      </c>
      <c r="C1426">
        <v>1.405517578125</v>
      </c>
      <c r="D1426">
        <v>1.021728515625</v>
      </c>
      <c r="E1426">
        <v>-18.87893676757812</v>
      </c>
      <c r="F1426">
        <v>1.30462646484375</v>
      </c>
      <c r="G1426">
        <v>1.99127197265625</v>
      </c>
    </row>
    <row r="1427" ht="14.25" customHeight="1">
      <c r="A1427" t="str">
        <f>1426*(1/37)</f>
        <v>38.54054054</v>
      </c>
      <c r="B1427">
        <v>-0.59375</v>
      </c>
      <c r="C1427">
        <v>-0.216796875</v>
      </c>
      <c r="D1427">
        <v>1.0234375</v>
      </c>
      <c r="E1427">
        <v>-2.81524658203125</v>
      </c>
      <c r="F1427">
        <v>-4.0740966796875</v>
      </c>
      <c r="G1427">
        <v>-4.138946533203125</v>
      </c>
    </row>
    <row r="1428" ht="14.25" customHeight="1">
      <c r="A1428" t="str">
        <f>1427*(1/37)</f>
        <v>38.56756757</v>
      </c>
      <c r="B1428">
        <v>0.03466796875</v>
      </c>
      <c r="C1428">
        <v>1.62939453125</v>
      </c>
      <c r="D1428">
        <v>2.176513671875</v>
      </c>
      <c r="E1428">
        <v>7.75909423828125</v>
      </c>
      <c r="F1428">
        <v>-10.60104370117188</v>
      </c>
      <c r="G1428">
        <v>-9.883880615234375</v>
      </c>
    </row>
    <row r="1429" ht="14.25" customHeight="1">
      <c r="A1429" t="str">
        <f>1428*(1/37)</f>
        <v>38.59459459</v>
      </c>
      <c r="B1429">
        <v>0.293212890625</v>
      </c>
      <c r="C1429">
        <v>-0.689697265625</v>
      </c>
      <c r="D1429">
        <v>0.530029296875</v>
      </c>
      <c r="E1429">
        <v>15.20156860351562</v>
      </c>
      <c r="F1429">
        <v>-22.12142944335938</v>
      </c>
      <c r="G1429">
        <v>1.338958740234375</v>
      </c>
    </row>
    <row r="1430" ht="14.25" customHeight="1">
      <c r="A1430" t="str">
        <f>1429*(1/37)</f>
        <v>38.62162162</v>
      </c>
      <c r="B1430">
        <v>0.609619140625</v>
      </c>
      <c r="C1430">
        <v>0.294189453125</v>
      </c>
      <c r="D1430">
        <v>0.700439453125</v>
      </c>
      <c r="E1430">
        <v>18.33724975585938</v>
      </c>
      <c r="F1430">
        <v>20.89309692382812</v>
      </c>
      <c r="G1430">
        <v>29.96063232421875</v>
      </c>
    </row>
    <row r="1431" ht="14.25" customHeight="1">
      <c r="A1431" t="str">
        <f>1430*(1/37)</f>
        <v>38.64864865</v>
      </c>
      <c r="B1431">
        <v>0.2705078125</v>
      </c>
      <c r="C1431">
        <v>-0.57080078125</v>
      </c>
      <c r="D1431">
        <v>1.161376953125</v>
      </c>
      <c r="E1431">
        <v>3.841400146484375</v>
      </c>
      <c r="F1431">
        <v>-16.7999267578125</v>
      </c>
      <c r="G1431">
        <v>-23.67782592773438</v>
      </c>
    </row>
    <row r="1432" ht="14.25" customHeight="1">
      <c r="A1432" t="str">
        <f>1431*(1/37)</f>
        <v>38.67567568</v>
      </c>
      <c r="B1432">
        <v>0.1962890625</v>
      </c>
      <c r="C1432">
        <v>0.405029296875</v>
      </c>
      <c r="D1432">
        <v>0.854736328125</v>
      </c>
      <c r="E1432">
        <v>-4.383087158203125</v>
      </c>
      <c r="F1432">
        <v>-2.1514892578125</v>
      </c>
      <c r="G1432">
        <v>-8.35418701171875</v>
      </c>
    </row>
    <row r="1433" ht="14.25" customHeight="1">
      <c r="A1433" t="str">
        <f>1432*(1/37)</f>
        <v>38.7027027</v>
      </c>
      <c r="B1433">
        <v>0.473876953125</v>
      </c>
      <c r="C1433">
        <v>-0.00341796875</v>
      </c>
      <c r="D1433">
        <v>0.47998046875</v>
      </c>
      <c r="E1433">
        <v>-2.033233642578125</v>
      </c>
      <c r="F1433">
        <v>-12.90512084960938</v>
      </c>
      <c r="G1433">
        <v>11.56997680664062</v>
      </c>
    </row>
    <row r="1434" ht="14.25" customHeight="1">
      <c r="A1434" t="str">
        <f>1433*(1/37)</f>
        <v>38.72972973</v>
      </c>
      <c r="B1434">
        <v>0.33935546875</v>
      </c>
      <c r="C1434">
        <v>-0.02197265625</v>
      </c>
      <c r="D1434">
        <v>0.513916015625</v>
      </c>
      <c r="E1434">
        <v>-12.61138916015625</v>
      </c>
      <c r="F1434">
        <v>0.537872314453125</v>
      </c>
      <c r="G1434">
        <v>1.720428466796875</v>
      </c>
    </row>
    <row r="1435" ht="14.25" customHeight="1">
      <c r="A1435" t="str">
        <f>1434*(1/37)</f>
        <v>38.75675676</v>
      </c>
      <c r="B1435">
        <v>-0.35107421875</v>
      </c>
      <c r="C1435">
        <v>0.558837890625</v>
      </c>
      <c r="D1435">
        <v>0.8798828125</v>
      </c>
      <c r="E1435">
        <v>-14.17922973632812</v>
      </c>
      <c r="F1435">
        <v>15.13290405273438</v>
      </c>
      <c r="G1435">
        <v>13.48495483398438</v>
      </c>
    </row>
    <row r="1436" ht="14.25" customHeight="1">
      <c r="A1436" t="str">
        <f>1435*(1/37)</f>
        <v>38.78378378</v>
      </c>
      <c r="B1436">
        <v>0.587890625</v>
      </c>
      <c r="C1436">
        <v>1.31640625</v>
      </c>
      <c r="D1436">
        <v>0.54296875</v>
      </c>
      <c r="E1436">
        <v>-13.00430297851562</v>
      </c>
      <c r="F1436">
        <v>-25.58135986328125</v>
      </c>
      <c r="G1436">
        <v>1.224517822265625</v>
      </c>
    </row>
    <row r="1437" ht="14.25" customHeight="1">
      <c r="A1437" t="str">
        <f>1436*(1/37)</f>
        <v>38.81081081</v>
      </c>
      <c r="B1437">
        <v>0.6396484375</v>
      </c>
      <c r="C1437">
        <v>0.855712890625</v>
      </c>
      <c r="D1437">
        <v>2.90087890625</v>
      </c>
      <c r="E1437">
        <v>-22.38082885742188</v>
      </c>
      <c r="F1437">
        <v>14.74761962890625</v>
      </c>
      <c r="G1437">
        <v>24.21188354492188</v>
      </c>
    </row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2024-04-18T08:48:26Z</dcterms:created>
  <dc:creator>Vijay HP</dc:creator>
  <cp:lastModifiedBy>Vijay HP</cp:lastModifiedBy>
  <dcterms:modified xsi:type="dcterms:W3CDTF">2024-04-18T08:48:39Z</dcterms:modified>
</cp:coreProperties>
</file>