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OneDrive\Desktop\"/>
    </mc:Choice>
  </mc:AlternateContent>
  <xr:revisionPtr revIDLastSave="0" documentId="8_{E7B591D5-6EC7-4E69-B195-6745559CBD2E}" xr6:coauthVersionLast="47" xr6:coauthVersionMax="47" xr10:uidLastSave="{00000000-0000-0000-0000-000000000000}"/>
  <bookViews>
    <workbookView xWindow="-110" yWindow="-110" windowWidth="25820" windowHeight="13900" xr2:uid="{1A2E060D-53BC-438C-B2A8-AB85186B6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37" i="1" l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<sst xmlns="http://schemas.openxmlformats.org/spreadsheetml/2006/main" count="7" uniqueCount="7">
  <si>
    <t>Time</t>
  </si>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</sst>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1FA-8016-4392-A479-2FA6A3265482}">
  <dimension ref="A1:G1437"/>
  <sheetViews>
    <sheetView tabSelected="1" workbookViewId="0">
      <selection activeCell="L9" sqref="L9"/>
    </sheetView>
  </sheetViews>
  <sheetFormatPr defaultRowHeight="14.5" x14ac:dyDescent="0.35"/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f>1*(1/37)</f>
        <v>2.7027027027027029E-2</v>
      </c>
      <c r="B2">
        <v>6.8115234375E-2</v>
      </c>
      <c r="C2">
        <v>-0.10791015625</v>
      </c>
      <c r="D2">
        <v>1.035888671875</v>
      </c>
      <c r="E2">
        <v>-0.858306884765625</v>
      </c>
      <c r="F2">
        <v>1.399993896484375</v>
      </c>
      <c r="G2">
        <v>3.90625</v>
      </c>
    </row>
    <row r="3" spans="1:7" x14ac:dyDescent="0.35">
      <c r="A3">
        <f>2*(1/37)</f>
        <v>5.4054054054054057E-2</v>
      </c>
      <c r="B3">
        <v>6.689453125E-2</v>
      </c>
      <c r="C3">
        <v>-0.111328125</v>
      </c>
      <c r="D3">
        <v>1.029296875</v>
      </c>
      <c r="E3">
        <v>2.8533935546875</v>
      </c>
      <c r="F3">
        <v>-3.307342529296875</v>
      </c>
      <c r="G3">
        <v>-1.45721435546875</v>
      </c>
    </row>
    <row r="4" spans="1:7" x14ac:dyDescent="0.35">
      <c r="A4">
        <f>3*(1/37)</f>
        <v>8.1081081081081086E-2</v>
      </c>
      <c r="B4">
        <v>6.9580078125E-2</v>
      </c>
      <c r="C4">
        <v>-0.111328125</v>
      </c>
      <c r="D4">
        <v>1.036865234375</v>
      </c>
      <c r="E4">
        <v>0.70953369140625</v>
      </c>
      <c r="F4">
        <v>-2.155303955078125</v>
      </c>
      <c r="G4">
        <v>1.224517822265625</v>
      </c>
    </row>
    <row r="5" spans="1:7" x14ac:dyDescent="0.35">
      <c r="A5">
        <f>4*(1/37)</f>
        <v>0.10810810810810811</v>
      </c>
      <c r="B5">
        <v>7.51953125E-2</v>
      </c>
      <c r="C5">
        <v>-0.115234375</v>
      </c>
      <c r="D5">
        <v>1.03271484375</v>
      </c>
      <c r="E5">
        <v>0.316619873046875</v>
      </c>
      <c r="F5">
        <v>-1.3885498046875</v>
      </c>
      <c r="G5">
        <v>7.2479248046875E-2</v>
      </c>
    </row>
    <row r="6" spans="1:7" x14ac:dyDescent="0.35">
      <c r="A6">
        <f>5*(1/37)</f>
        <v>0.13513513513513514</v>
      </c>
      <c r="B6">
        <v>6.8359375E-2</v>
      </c>
      <c r="C6">
        <v>-0.107666015625</v>
      </c>
      <c r="D6">
        <v>1.0400390625</v>
      </c>
      <c r="E6">
        <v>-2.422332763671875</v>
      </c>
      <c r="F6">
        <v>-2.54058837890625</v>
      </c>
      <c r="G6">
        <v>-1.07574462890625</v>
      </c>
    </row>
    <row r="7" spans="1:7" x14ac:dyDescent="0.35">
      <c r="A7">
        <f>6*(1/37)</f>
        <v>0.16216216216216217</v>
      </c>
      <c r="B7">
        <v>6.5185546875E-2</v>
      </c>
      <c r="C7">
        <v>-0.112548828125</v>
      </c>
      <c r="D7">
        <v>1.035400390625</v>
      </c>
      <c r="E7">
        <v>2.666473388671875</v>
      </c>
      <c r="F7">
        <v>-3.307342529296875</v>
      </c>
      <c r="G7">
        <v>0.629425048828125</v>
      </c>
    </row>
    <row r="8" spans="1:7" x14ac:dyDescent="0.35">
      <c r="A8">
        <f>7*(1/37)</f>
        <v>0.1891891891891892</v>
      </c>
      <c r="B8">
        <v>6.9580078125E-2</v>
      </c>
      <c r="C8">
        <v>-0.10986328125</v>
      </c>
      <c r="D8">
        <v>1.035888671875</v>
      </c>
      <c r="E8">
        <v>0.316619873046875</v>
      </c>
      <c r="F8">
        <v>-0.23651123046875</v>
      </c>
      <c r="G8">
        <v>-0.308990478515625</v>
      </c>
    </row>
    <row r="9" spans="1:7" x14ac:dyDescent="0.35">
      <c r="A9">
        <f>8*(1/37)</f>
        <v>0.21621621621621623</v>
      </c>
      <c r="B9">
        <v>6.6162109375E-2</v>
      </c>
      <c r="C9">
        <v>-0.109619140625</v>
      </c>
      <c r="D9">
        <v>1.037841796875</v>
      </c>
      <c r="E9">
        <v>-1.251220703125</v>
      </c>
      <c r="F9">
        <v>-1.384735107421875</v>
      </c>
      <c r="G9">
        <v>1.224517822265625</v>
      </c>
    </row>
    <row r="10" spans="1:7" x14ac:dyDescent="0.35">
      <c r="A10">
        <f>9*(1/37)</f>
        <v>0.24324324324324326</v>
      </c>
      <c r="B10">
        <v>6.396484375E-2</v>
      </c>
      <c r="C10">
        <v>-0.1083984375</v>
      </c>
      <c r="D10">
        <v>1.036865234375</v>
      </c>
      <c r="E10">
        <v>1.102447509765625</v>
      </c>
      <c r="F10">
        <v>0.152587890625</v>
      </c>
      <c r="G10">
        <v>-0.308990478515625</v>
      </c>
    </row>
    <row r="11" spans="1:7" x14ac:dyDescent="0.35">
      <c r="A11">
        <f>10*(1/37)</f>
        <v>0.27027027027027029</v>
      </c>
      <c r="B11">
        <v>6.787109375E-2</v>
      </c>
      <c r="C11">
        <v>-0.104248046875</v>
      </c>
      <c r="D11">
        <v>1.036376953125</v>
      </c>
      <c r="E11">
        <v>1.491546630859375</v>
      </c>
      <c r="F11">
        <v>-0.61798095703125</v>
      </c>
      <c r="G11">
        <v>4.2877197265625</v>
      </c>
    </row>
    <row r="12" spans="1:7" x14ac:dyDescent="0.35">
      <c r="A12">
        <f>11*(1/37)</f>
        <v>0.29729729729729731</v>
      </c>
      <c r="B12">
        <v>7.2998046875E-2</v>
      </c>
      <c r="C12">
        <v>-0.111328125</v>
      </c>
      <c r="D12">
        <v>1.031005859375</v>
      </c>
      <c r="E12">
        <v>3.452301025390625</v>
      </c>
      <c r="F12">
        <v>-2.155303955078125</v>
      </c>
      <c r="G12">
        <v>-2.6092529296875</v>
      </c>
    </row>
    <row r="13" spans="1:7" x14ac:dyDescent="0.35">
      <c r="A13">
        <f>12*(1/37)</f>
        <v>0.32432432432432434</v>
      </c>
      <c r="B13">
        <v>7.03125E-2</v>
      </c>
      <c r="C13">
        <v>-0.111083984375</v>
      </c>
      <c r="D13">
        <v>1.04296875</v>
      </c>
      <c r="E13">
        <v>0.70953369140625</v>
      </c>
      <c r="F13">
        <v>-1.77001953125</v>
      </c>
      <c r="G13">
        <v>0.8392333984375</v>
      </c>
    </row>
    <row r="14" spans="1:7" x14ac:dyDescent="0.35">
      <c r="A14">
        <f>13*(1/37)</f>
        <v>0.35135135135135137</v>
      </c>
      <c r="B14">
        <v>6.7626953125E-2</v>
      </c>
      <c r="C14">
        <v>-0.11572265625</v>
      </c>
      <c r="D14">
        <v>1.04248046875</v>
      </c>
      <c r="E14">
        <v>0.70953369140625</v>
      </c>
      <c r="F14">
        <v>-3.307342529296875</v>
      </c>
      <c r="G14">
        <v>-0.308990478515625</v>
      </c>
    </row>
    <row r="15" spans="1:7" x14ac:dyDescent="0.35">
      <c r="A15">
        <f>14*(1/37)</f>
        <v>0.3783783783783784</v>
      </c>
      <c r="B15">
        <v>6.93359375E-2</v>
      </c>
      <c r="C15">
        <v>-0.10986328125</v>
      </c>
      <c r="D15">
        <v>1.037353515625</v>
      </c>
      <c r="E15">
        <v>-7.2479248046875E-2</v>
      </c>
      <c r="F15">
        <v>-0.61798095703125</v>
      </c>
      <c r="G15">
        <v>7.2479248046875E-2</v>
      </c>
    </row>
    <row r="16" spans="1:7" x14ac:dyDescent="0.35">
      <c r="A16">
        <f>15*(1/37)</f>
        <v>0.40540540540540543</v>
      </c>
      <c r="B16">
        <v>7.32421875E-2</v>
      </c>
      <c r="C16">
        <v>-0.10400390625</v>
      </c>
      <c r="D16">
        <v>1.039794921875</v>
      </c>
      <c r="E16">
        <v>2.2735595703125</v>
      </c>
      <c r="F16">
        <v>1.300811767578125</v>
      </c>
      <c r="G16">
        <v>3.139495849609375</v>
      </c>
    </row>
    <row r="17" spans="1:7" x14ac:dyDescent="0.35">
      <c r="A17">
        <f>16*(1/37)</f>
        <v>0.43243243243243246</v>
      </c>
      <c r="B17">
        <v>7.32421875E-2</v>
      </c>
      <c r="C17">
        <v>-0.10400390625</v>
      </c>
      <c r="D17">
        <v>1.039794921875</v>
      </c>
      <c r="E17">
        <v>2.2735595703125</v>
      </c>
      <c r="F17">
        <v>1.300811767578125</v>
      </c>
      <c r="G17">
        <v>3.139495849609375</v>
      </c>
    </row>
    <row r="18" spans="1:7" x14ac:dyDescent="0.35">
      <c r="A18">
        <f>17*(1/37)</f>
        <v>0.45945945945945948</v>
      </c>
      <c r="B18">
        <v>6.9091796875E-2</v>
      </c>
      <c r="C18">
        <v>-0.11083984375</v>
      </c>
      <c r="D18">
        <v>1.02880859375</v>
      </c>
      <c r="E18">
        <v>-0.858306884765625</v>
      </c>
      <c r="F18">
        <v>-2.780914306640625</v>
      </c>
      <c r="G18">
        <v>-2.223968505859375</v>
      </c>
    </row>
    <row r="19" spans="1:7" x14ac:dyDescent="0.35">
      <c r="A19">
        <f>18*(1/37)</f>
        <v>0.48648648648648651</v>
      </c>
      <c r="B19">
        <v>6.7138671875E-2</v>
      </c>
      <c r="C19">
        <v>-0.107421875</v>
      </c>
      <c r="D19">
        <v>1.035400390625</v>
      </c>
      <c r="E19">
        <v>-2.81524658203125</v>
      </c>
      <c r="F19">
        <v>3.604888916015625</v>
      </c>
      <c r="G19">
        <v>1.224517822265625</v>
      </c>
    </row>
    <row r="20" spans="1:7" x14ac:dyDescent="0.35">
      <c r="A20">
        <f>19*(1/37)</f>
        <v>0.5135135135135136</v>
      </c>
      <c r="B20">
        <v>6.982421875E-2</v>
      </c>
      <c r="C20">
        <v>-0.10791015625</v>
      </c>
      <c r="D20">
        <v>1.0322265625</v>
      </c>
      <c r="E20">
        <v>0.316619873046875</v>
      </c>
      <c r="F20">
        <v>-1.354217529296875</v>
      </c>
      <c r="G20">
        <v>-2.223968505859375</v>
      </c>
    </row>
    <row r="21" spans="1:7" x14ac:dyDescent="0.35">
      <c r="A21">
        <f>20*(1/37)</f>
        <v>0.54054054054054057</v>
      </c>
      <c r="B21">
        <v>6.7138671875E-2</v>
      </c>
      <c r="C21">
        <v>-0.106201171875</v>
      </c>
      <c r="D21">
        <v>1.038818359375</v>
      </c>
      <c r="E21">
        <v>-7.2479248046875E-2</v>
      </c>
      <c r="F21">
        <v>-1.3885498046875</v>
      </c>
      <c r="G21">
        <v>5.435943603515625</v>
      </c>
    </row>
    <row r="22" spans="1:7" x14ac:dyDescent="0.35">
      <c r="A22">
        <f>21*(1/37)</f>
        <v>0.56756756756756754</v>
      </c>
      <c r="B22">
        <v>6.9580078125E-2</v>
      </c>
      <c r="C22">
        <v>-0.106689453125</v>
      </c>
      <c r="D22">
        <v>1.0380859375</v>
      </c>
      <c r="E22">
        <v>-0.858306884765625</v>
      </c>
      <c r="F22">
        <v>-2.155303955078125</v>
      </c>
      <c r="G22">
        <v>-0.69427490234375</v>
      </c>
    </row>
    <row r="23" spans="1:7" x14ac:dyDescent="0.35">
      <c r="A23">
        <f>22*(1/37)</f>
        <v>0.59459459459459463</v>
      </c>
      <c r="B23">
        <v>6.9580078125E-2</v>
      </c>
      <c r="C23">
        <v>-0.106689453125</v>
      </c>
      <c r="D23">
        <v>1.0380859375</v>
      </c>
      <c r="E23">
        <v>-0.858306884765625</v>
      </c>
      <c r="F23">
        <v>-2.155303955078125</v>
      </c>
      <c r="G23">
        <v>-0.69427490234375</v>
      </c>
    </row>
    <row r="24" spans="1:7" x14ac:dyDescent="0.35">
      <c r="A24">
        <f>23*(1/37)</f>
        <v>0.62162162162162171</v>
      </c>
      <c r="B24">
        <v>7.4462890625E-2</v>
      </c>
      <c r="C24">
        <v>-0.107421875</v>
      </c>
      <c r="D24">
        <v>1.0400390625</v>
      </c>
      <c r="E24">
        <v>0.316619873046875</v>
      </c>
      <c r="F24">
        <v>-0.61798095703125</v>
      </c>
      <c r="G24">
        <v>0.8392333984375</v>
      </c>
    </row>
    <row r="25" spans="1:7" x14ac:dyDescent="0.35">
      <c r="A25">
        <f>24*(1/37)</f>
        <v>0.64864864864864868</v>
      </c>
      <c r="B25">
        <v>7.177734375E-2</v>
      </c>
      <c r="C25">
        <v>-0.10693359375</v>
      </c>
      <c r="D25">
        <v>1.03662109375</v>
      </c>
      <c r="E25">
        <v>1.102447509765625</v>
      </c>
      <c r="F25">
        <v>-2.536773681640625</v>
      </c>
      <c r="G25">
        <v>2.37274169921875</v>
      </c>
    </row>
    <row r="26" spans="1:7" x14ac:dyDescent="0.35">
      <c r="A26">
        <f>25*(1/37)</f>
        <v>0.67567567567567566</v>
      </c>
      <c r="B26">
        <v>6.494140625E-2</v>
      </c>
      <c r="C26">
        <v>-0.10546875</v>
      </c>
      <c r="D26">
        <v>1.03271484375</v>
      </c>
      <c r="E26">
        <v>-2.81524658203125</v>
      </c>
      <c r="F26">
        <v>-2.986907958984375</v>
      </c>
      <c r="G26">
        <v>-1.842498779296875</v>
      </c>
    </row>
    <row r="27" spans="1:7" x14ac:dyDescent="0.35">
      <c r="A27">
        <f>26*(1/37)</f>
        <v>0.70270270270270274</v>
      </c>
      <c r="B27">
        <v>7.080078125E-2</v>
      </c>
      <c r="C27">
        <v>-0.116943359375</v>
      </c>
      <c r="D27">
        <v>1.034423828125</v>
      </c>
      <c r="E27">
        <v>4.627227783203125</v>
      </c>
      <c r="F27">
        <v>-1.003265380859375</v>
      </c>
      <c r="G27">
        <v>0.8392333984375</v>
      </c>
    </row>
    <row r="28" spans="1:7" x14ac:dyDescent="0.35">
      <c r="A28">
        <f>27*(1/37)</f>
        <v>0.72972972972972983</v>
      </c>
      <c r="B28">
        <v>6.4453125E-2</v>
      </c>
      <c r="C28">
        <v>-0.107177734375</v>
      </c>
      <c r="D28">
        <v>1.037109375</v>
      </c>
      <c r="E28">
        <v>-0.858306884765625</v>
      </c>
      <c r="F28">
        <v>-3.4027099609375</v>
      </c>
      <c r="G28">
        <v>1.99127197265625</v>
      </c>
    </row>
    <row r="29" spans="1:7" x14ac:dyDescent="0.35">
      <c r="A29">
        <f>28*(1/37)</f>
        <v>0.7567567567567568</v>
      </c>
      <c r="B29">
        <v>6.4453125E-2</v>
      </c>
      <c r="C29">
        <v>-0.107177734375</v>
      </c>
      <c r="D29">
        <v>1.037109375</v>
      </c>
      <c r="E29">
        <v>-0.858306884765625</v>
      </c>
      <c r="F29">
        <v>-3.4027099609375</v>
      </c>
      <c r="G29">
        <v>1.99127197265625</v>
      </c>
    </row>
    <row r="30" spans="1:7" x14ac:dyDescent="0.35">
      <c r="A30">
        <f>29*(1/37)</f>
        <v>0.78378378378378377</v>
      </c>
      <c r="B30">
        <v>6.5673828125E-2</v>
      </c>
      <c r="C30">
        <v>-0.111572265625</v>
      </c>
      <c r="D30">
        <v>1.0419921875</v>
      </c>
      <c r="E30">
        <v>-0.858306884765625</v>
      </c>
      <c r="F30">
        <v>-1.003265380859375</v>
      </c>
      <c r="G30">
        <v>4.673004150390625</v>
      </c>
    </row>
    <row r="31" spans="1:7" x14ac:dyDescent="0.35">
      <c r="A31">
        <f>30*(1/37)</f>
        <v>0.81081081081081086</v>
      </c>
      <c r="B31">
        <v>6.7626953125E-2</v>
      </c>
      <c r="C31">
        <v>-0.11181640625</v>
      </c>
      <c r="D31">
        <v>1.03759765625</v>
      </c>
      <c r="E31">
        <v>3.05938720703125</v>
      </c>
      <c r="F31">
        <v>-0.583648681640625</v>
      </c>
      <c r="G31">
        <v>1.605987548828125</v>
      </c>
    </row>
    <row r="32" spans="1:7" x14ac:dyDescent="0.35">
      <c r="A32">
        <f>31*(1/37)</f>
        <v>0.83783783783783794</v>
      </c>
      <c r="B32">
        <v>6.640625E-2</v>
      </c>
      <c r="C32">
        <v>-0.1103515625</v>
      </c>
      <c r="D32">
        <v>1.03759765625</v>
      </c>
      <c r="E32">
        <v>1.102447509765625</v>
      </c>
      <c r="F32">
        <v>0.152587890625</v>
      </c>
      <c r="G32">
        <v>7.62939453125E-2</v>
      </c>
    </row>
    <row r="33" spans="1:7" x14ac:dyDescent="0.35">
      <c r="A33">
        <f>32*(1/37)</f>
        <v>0.86486486486486491</v>
      </c>
      <c r="B33">
        <v>7.1044921875E-2</v>
      </c>
      <c r="C33">
        <v>-0.110595703125</v>
      </c>
      <c r="D33">
        <v>1.039794921875</v>
      </c>
      <c r="E33">
        <v>0.316619873046875</v>
      </c>
      <c r="F33">
        <v>-4.840850830078125</v>
      </c>
      <c r="G33">
        <v>4.993438720703125</v>
      </c>
    </row>
    <row r="34" spans="1:7" x14ac:dyDescent="0.35">
      <c r="A34">
        <f>33*(1/37)</f>
        <v>0.89189189189189189</v>
      </c>
      <c r="B34">
        <v>6.8359375E-2</v>
      </c>
      <c r="C34">
        <v>-0.110595703125</v>
      </c>
      <c r="D34">
        <v>1.041259765625</v>
      </c>
      <c r="E34">
        <v>1.491546630859375</v>
      </c>
      <c r="F34">
        <v>-1.003265380859375</v>
      </c>
      <c r="G34">
        <v>5.43975830078125</v>
      </c>
    </row>
    <row r="35" spans="1:7" x14ac:dyDescent="0.35">
      <c r="A35">
        <f>34*(1/37)</f>
        <v>0.91891891891891897</v>
      </c>
      <c r="B35">
        <v>6.93359375E-2</v>
      </c>
      <c r="C35">
        <v>-0.1083984375</v>
      </c>
      <c r="D35">
        <v>1.029541015625</v>
      </c>
      <c r="E35">
        <v>-0.858306884765625</v>
      </c>
      <c r="F35">
        <v>1.96075439453125</v>
      </c>
      <c r="G35">
        <v>-1.07574462890625</v>
      </c>
    </row>
    <row r="36" spans="1:7" x14ac:dyDescent="0.35">
      <c r="A36">
        <f>35*(1/37)</f>
        <v>0.94594594594594605</v>
      </c>
      <c r="B36">
        <v>6.396484375E-2</v>
      </c>
      <c r="C36">
        <v>-0.111083984375</v>
      </c>
      <c r="D36">
        <v>1.037353515625</v>
      </c>
      <c r="E36">
        <v>-0.858306884765625</v>
      </c>
      <c r="F36">
        <v>-1.003265380859375</v>
      </c>
      <c r="G36">
        <v>3.90625</v>
      </c>
    </row>
    <row r="37" spans="1:7" x14ac:dyDescent="0.35">
      <c r="A37">
        <f>36*(1/37)</f>
        <v>0.97297297297297303</v>
      </c>
      <c r="B37">
        <v>6.396484375E-2</v>
      </c>
      <c r="C37">
        <v>-0.111083984375</v>
      </c>
      <c r="D37">
        <v>1.037353515625</v>
      </c>
      <c r="E37">
        <v>-0.858306884765625</v>
      </c>
      <c r="F37">
        <v>-1.003265380859375</v>
      </c>
      <c r="G37">
        <v>3.90625</v>
      </c>
    </row>
    <row r="38" spans="1:7" x14ac:dyDescent="0.35">
      <c r="A38">
        <f>37*(1/37)</f>
        <v>1</v>
      </c>
      <c r="B38">
        <v>7.4462890625E-2</v>
      </c>
      <c r="C38">
        <v>-0.10400390625</v>
      </c>
      <c r="D38">
        <v>1.034912109375</v>
      </c>
      <c r="E38">
        <v>-0.858306884765625</v>
      </c>
      <c r="F38">
        <v>-2.155303955078125</v>
      </c>
      <c r="G38">
        <v>1.605987548828125</v>
      </c>
    </row>
    <row r="39" spans="1:7" x14ac:dyDescent="0.35">
      <c r="A39">
        <f>38*(1/37)</f>
        <v>1.0270270270270272</v>
      </c>
      <c r="B39">
        <v>6.93359375E-2</v>
      </c>
      <c r="C39">
        <v>-0.107666015625</v>
      </c>
      <c r="D39">
        <v>1.036376953125</v>
      </c>
      <c r="E39">
        <v>-1.64031982421875</v>
      </c>
      <c r="F39">
        <v>1.300811767578125</v>
      </c>
      <c r="G39">
        <v>-0.308990478515625</v>
      </c>
    </row>
    <row r="40" spans="1:7" x14ac:dyDescent="0.35">
      <c r="A40">
        <f>39*(1/37)</f>
        <v>1.0540540540540542</v>
      </c>
      <c r="B40">
        <v>6.6650390625E-2</v>
      </c>
      <c r="C40">
        <v>-0.116943359375</v>
      </c>
      <c r="D40">
        <v>1.035888671875</v>
      </c>
      <c r="E40">
        <v>-1.82342529296875</v>
      </c>
      <c r="F40">
        <v>0.148773193359375</v>
      </c>
      <c r="G40">
        <v>0.457763671875</v>
      </c>
    </row>
    <row r="41" spans="1:7" x14ac:dyDescent="0.35">
      <c r="A41">
        <f>40*(1/37)</f>
        <v>1.0810810810810811</v>
      </c>
      <c r="B41">
        <v>7.0068359375E-2</v>
      </c>
      <c r="C41">
        <v>-0.104248046875</v>
      </c>
      <c r="D41">
        <v>1.037353515625</v>
      </c>
      <c r="E41">
        <v>-1.64031982421875</v>
      </c>
      <c r="F41">
        <v>-0.232696533203125</v>
      </c>
      <c r="G41">
        <v>1.224517822265625</v>
      </c>
    </row>
    <row r="42" spans="1:7" x14ac:dyDescent="0.35">
      <c r="A42">
        <f>41*(1/37)</f>
        <v>1.1081081081081081</v>
      </c>
      <c r="B42">
        <v>6.4697265625E-2</v>
      </c>
      <c r="C42">
        <v>-0.111328125</v>
      </c>
      <c r="D42">
        <v>1.036376953125</v>
      </c>
      <c r="E42">
        <v>1.491546630859375</v>
      </c>
      <c r="F42">
        <v>-1.59454345703125</v>
      </c>
      <c r="G42">
        <v>-0.308990478515625</v>
      </c>
    </row>
    <row r="43" spans="1:7" x14ac:dyDescent="0.35">
      <c r="A43">
        <f>42*(1/37)</f>
        <v>1.1351351351351351</v>
      </c>
      <c r="B43">
        <v>6.7626953125E-2</v>
      </c>
      <c r="C43">
        <v>-0.10888671875</v>
      </c>
      <c r="D43">
        <v>1.038330078125</v>
      </c>
      <c r="E43">
        <v>-2.033233642578125</v>
      </c>
      <c r="F43">
        <v>-1.003265380859375</v>
      </c>
      <c r="G43">
        <v>-0.308990478515625</v>
      </c>
    </row>
    <row r="44" spans="1:7" x14ac:dyDescent="0.35">
      <c r="A44">
        <f>43*(1/37)</f>
        <v>1.1621621621621623</v>
      </c>
      <c r="B44">
        <v>6.7626953125E-2</v>
      </c>
      <c r="C44">
        <v>-0.10888671875</v>
      </c>
      <c r="D44">
        <v>1.038330078125</v>
      </c>
      <c r="E44">
        <v>-2.033233642578125</v>
      </c>
      <c r="F44">
        <v>-1.003265380859375</v>
      </c>
      <c r="G44">
        <v>-0.308990478515625</v>
      </c>
    </row>
    <row r="45" spans="1:7" x14ac:dyDescent="0.35">
      <c r="A45">
        <f>44*(1/37)</f>
        <v>1.1891891891891893</v>
      </c>
      <c r="B45">
        <v>6.54296875E-2</v>
      </c>
      <c r="C45">
        <v>-0.1005859375</v>
      </c>
      <c r="D45">
        <v>1.0400390625</v>
      </c>
      <c r="E45">
        <v>0.70953369140625</v>
      </c>
      <c r="F45">
        <v>-1.77001953125</v>
      </c>
      <c r="G45">
        <v>2.37274169921875</v>
      </c>
    </row>
    <row r="46" spans="1:7" x14ac:dyDescent="0.35">
      <c r="A46">
        <f>45*(1/37)</f>
        <v>1.2162162162162162</v>
      </c>
      <c r="B46">
        <v>6.591796875E-2</v>
      </c>
      <c r="C46">
        <v>-0.1142578125</v>
      </c>
      <c r="D46">
        <v>1.03466796875</v>
      </c>
      <c r="E46">
        <v>-1.251220703125</v>
      </c>
      <c r="F46">
        <v>-2.536773681640625</v>
      </c>
      <c r="G46">
        <v>0.8392333984375</v>
      </c>
    </row>
    <row r="47" spans="1:7" x14ac:dyDescent="0.35">
      <c r="A47">
        <f>46*(1/37)</f>
        <v>1.2432432432432434</v>
      </c>
      <c r="B47">
        <v>6.884765625E-2</v>
      </c>
      <c r="C47">
        <v>-0.109619140625</v>
      </c>
      <c r="D47">
        <v>1.044189453125</v>
      </c>
      <c r="E47">
        <v>1.102447509765625</v>
      </c>
      <c r="F47">
        <v>-0.232696533203125</v>
      </c>
      <c r="G47">
        <v>1.224517822265625</v>
      </c>
    </row>
    <row r="48" spans="1:7" x14ac:dyDescent="0.35">
      <c r="A48">
        <f>47*(1/37)</f>
        <v>1.2702702702702704</v>
      </c>
      <c r="B48">
        <v>7.71484375E-2</v>
      </c>
      <c r="C48">
        <v>-0.1064453125</v>
      </c>
      <c r="D48">
        <v>1.03369140625</v>
      </c>
      <c r="E48">
        <v>-0.46539306640625</v>
      </c>
      <c r="F48">
        <v>-1.003265380859375</v>
      </c>
      <c r="G48">
        <v>-3.3721923828125</v>
      </c>
    </row>
    <row r="49" spans="1:7" x14ac:dyDescent="0.35">
      <c r="A49">
        <f>48*(1/37)</f>
        <v>1.2972972972972974</v>
      </c>
      <c r="B49">
        <v>6.689453125E-2</v>
      </c>
      <c r="C49">
        <v>-0.104736328125</v>
      </c>
      <c r="D49">
        <v>1.034912109375</v>
      </c>
      <c r="E49">
        <v>-0.46539306640625</v>
      </c>
      <c r="F49">
        <v>-1.77001953125</v>
      </c>
      <c r="G49">
        <v>-2.99072265625</v>
      </c>
    </row>
    <row r="50" spans="1:7" x14ac:dyDescent="0.35">
      <c r="A50">
        <f>49*(1/37)</f>
        <v>1.3243243243243243</v>
      </c>
      <c r="B50">
        <v>6.9580078125E-2</v>
      </c>
      <c r="C50">
        <v>-0.10546875</v>
      </c>
      <c r="D50">
        <v>1.031982421875</v>
      </c>
      <c r="E50">
        <v>-0.46539306640625</v>
      </c>
      <c r="F50">
        <v>-0.61798095703125</v>
      </c>
      <c r="G50">
        <v>1.99127197265625</v>
      </c>
    </row>
    <row r="51" spans="1:7" x14ac:dyDescent="0.35">
      <c r="A51">
        <f>50*(1/37)</f>
        <v>1.3513513513513513</v>
      </c>
      <c r="B51">
        <v>7.470703125E-2</v>
      </c>
      <c r="C51">
        <v>-0.112060546875</v>
      </c>
      <c r="D51">
        <v>1.029052734375</v>
      </c>
      <c r="E51">
        <v>-1.247406005859375</v>
      </c>
      <c r="F51">
        <v>-2.155303955078125</v>
      </c>
      <c r="G51">
        <v>2.75421142578125</v>
      </c>
    </row>
    <row r="52" spans="1:7" x14ac:dyDescent="0.35">
      <c r="A52">
        <f>51*(1/37)</f>
        <v>1.3783783783783785</v>
      </c>
      <c r="B52">
        <v>6.8115234375E-2</v>
      </c>
      <c r="C52">
        <v>-0.112548828125</v>
      </c>
      <c r="D52">
        <v>1.040283203125</v>
      </c>
      <c r="E52">
        <v>-0.46539306640625</v>
      </c>
      <c r="F52">
        <v>1.575469970703125</v>
      </c>
      <c r="G52">
        <v>7.2479248046875E-2</v>
      </c>
    </row>
    <row r="53" spans="1:7" x14ac:dyDescent="0.35">
      <c r="A53">
        <f>52*(1/37)</f>
        <v>1.4054054054054055</v>
      </c>
      <c r="B53">
        <v>6.6162109375E-2</v>
      </c>
      <c r="C53">
        <v>-0.110107421875</v>
      </c>
      <c r="D53">
        <v>1.0361328125</v>
      </c>
      <c r="E53">
        <v>-2.422332763671875</v>
      </c>
      <c r="F53">
        <v>-1.21307373046875</v>
      </c>
      <c r="G53">
        <v>0.8392333984375</v>
      </c>
    </row>
    <row r="54" spans="1:7" x14ac:dyDescent="0.35">
      <c r="A54">
        <f>53*(1/37)</f>
        <v>1.4324324324324325</v>
      </c>
      <c r="B54">
        <v>7.5439453125E-2</v>
      </c>
      <c r="C54">
        <v>-0.10498046875</v>
      </c>
      <c r="D54">
        <v>1.03857421875</v>
      </c>
      <c r="E54">
        <v>-7.2479248046875E-2</v>
      </c>
      <c r="F54">
        <v>-0.23651123046875</v>
      </c>
      <c r="G54">
        <v>-1.45721435546875</v>
      </c>
    </row>
    <row r="55" spans="1:7" x14ac:dyDescent="0.35">
      <c r="A55">
        <f>54*(1/37)</f>
        <v>1.4594594594594597</v>
      </c>
      <c r="B55">
        <v>7.3486328125E-2</v>
      </c>
      <c r="C55">
        <v>-0.11083984375</v>
      </c>
      <c r="D55">
        <v>1.037109375</v>
      </c>
      <c r="E55">
        <v>-2.99835205078125</v>
      </c>
      <c r="F55">
        <v>0.152587890625</v>
      </c>
      <c r="G55">
        <v>0.8392333984375</v>
      </c>
    </row>
    <row r="56" spans="1:7" x14ac:dyDescent="0.35">
      <c r="A56">
        <f>55*(1/37)</f>
        <v>1.4864864864864866</v>
      </c>
      <c r="B56">
        <v>7.3486328125E-2</v>
      </c>
      <c r="C56">
        <v>-0.11083984375</v>
      </c>
      <c r="D56">
        <v>1.037109375</v>
      </c>
      <c r="E56">
        <v>-2.99835205078125</v>
      </c>
      <c r="F56">
        <v>0.152587890625</v>
      </c>
      <c r="G56">
        <v>0.8392333984375</v>
      </c>
    </row>
    <row r="57" spans="1:7" x14ac:dyDescent="0.35">
      <c r="A57">
        <f>56*(1/37)</f>
        <v>1.5135135135135136</v>
      </c>
      <c r="B57">
        <v>6.93359375E-2</v>
      </c>
      <c r="C57">
        <v>-0.105224609375</v>
      </c>
      <c r="D57">
        <v>1.033203125</v>
      </c>
      <c r="E57">
        <v>-3.208160400390625</v>
      </c>
      <c r="F57">
        <v>-0.61798095703125</v>
      </c>
      <c r="G57">
        <v>0.8392333984375</v>
      </c>
    </row>
    <row r="58" spans="1:7" x14ac:dyDescent="0.35">
      <c r="A58">
        <f>57*(1/37)</f>
        <v>1.5405405405405406</v>
      </c>
      <c r="B58">
        <v>6.494140625E-2</v>
      </c>
      <c r="C58">
        <v>-0.109130859375</v>
      </c>
      <c r="D58">
        <v>1.04150390625</v>
      </c>
      <c r="E58">
        <v>-1.251220703125</v>
      </c>
      <c r="F58">
        <v>-1.94549560546875</v>
      </c>
      <c r="G58">
        <v>0.8392333984375</v>
      </c>
    </row>
    <row r="59" spans="1:7" x14ac:dyDescent="0.35">
      <c r="A59">
        <f>58*(1/37)</f>
        <v>1.5675675675675675</v>
      </c>
      <c r="B59">
        <v>6.73828125E-2</v>
      </c>
      <c r="C59">
        <v>-0.111572265625</v>
      </c>
      <c r="D59">
        <v>1.03662109375</v>
      </c>
      <c r="E59">
        <v>1.88446044921875</v>
      </c>
      <c r="F59">
        <v>0.152587890625</v>
      </c>
      <c r="G59">
        <v>3.139495849609375</v>
      </c>
    </row>
    <row r="60" spans="1:7" x14ac:dyDescent="0.35">
      <c r="A60">
        <f>59*(1/37)</f>
        <v>1.5945945945945947</v>
      </c>
      <c r="B60">
        <v>6.4208984375E-2</v>
      </c>
      <c r="C60">
        <v>-0.11083984375</v>
      </c>
      <c r="D60">
        <v>1.036376953125</v>
      </c>
      <c r="E60">
        <v>-3.208160400390625</v>
      </c>
      <c r="F60">
        <v>-1.800537109375</v>
      </c>
      <c r="G60">
        <v>0.457763671875</v>
      </c>
    </row>
    <row r="61" spans="1:7" x14ac:dyDescent="0.35">
      <c r="A61">
        <f>60*(1/37)</f>
        <v>1.6216216216216217</v>
      </c>
      <c r="B61">
        <v>6.591796875E-2</v>
      </c>
      <c r="C61">
        <v>-0.111083984375</v>
      </c>
      <c r="D61">
        <v>1.037353515625</v>
      </c>
      <c r="E61">
        <v>1.094818115234375</v>
      </c>
      <c r="F61">
        <v>-1.003265380859375</v>
      </c>
      <c r="G61">
        <v>3.90625</v>
      </c>
    </row>
    <row r="62" spans="1:7" x14ac:dyDescent="0.35">
      <c r="A62">
        <f>61*(1/37)</f>
        <v>1.6486486486486487</v>
      </c>
      <c r="B62">
        <v>6.640625E-2</v>
      </c>
      <c r="C62">
        <v>-0.111328125</v>
      </c>
      <c r="D62">
        <v>1.0390625</v>
      </c>
      <c r="E62">
        <v>0.70953369140625</v>
      </c>
      <c r="F62">
        <v>-4.077911376953125</v>
      </c>
      <c r="G62">
        <v>0.457763671875</v>
      </c>
    </row>
    <row r="63" spans="1:7" x14ac:dyDescent="0.35">
      <c r="A63">
        <f>62*(1/37)</f>
        <v>1.6756756756756759</v>
      </c>
      <c r="B63">
        <v>7.080078125E-2</v>
      </c>
      <c r="C63">
        <v>-0.1083984375</v>
      </c>
      <c r="D63">
        <v>1.03173828125</v>
      </c>
      <c r="E63">
        <v>2.84576416015625</v>
      </c>
      <c r="F63">
        <v>-0.23651123046875</v>
      </c>
      <c r="G63">
        <v>1.224517822265625</v>
      </c>
    </row>
    <row r="64" spans="1:7" x14ac:dyDescent="0.35">
      <c r="A64">
        <f>63*(1/37)</f>
        <v>1.7027027027027029</v>
      </c>
      <c r="B64">
        <v>7.080078125E-2</v>
      </c>
      <c r="C64">
        <v>-0.1083984375</v>
      </c>
      <c r="D64">
        <v>1.03173828125</v>
      </c>
      <c r="E64">
        <v>2.84576416015625</v>
      </c>
      <c r="F64">
        <v>-0.23651123046875</v>
      </c>
      <c r="G64">
        <v>1.224517822265625</v>
      </c>
    </row>
    <row r="65" spans="1:7" x14ac:dyDescent="0.35">
      <c r="A65">
        <f>64*(1/37)</f>
        <v>1.7297297297297298</v>
      </c>
      <c r="B65">
        <v>7.1533203125E-2</v>
      </c>
      <c r="C65">
        <v>-0.10888671875</v>
      </c>
      <c r="D65">
        <v>1.037109375</v>
      </c>
      <c r="E65">
        <v>-1.247406005859375</v>
      </c>
      <c r="F65">
        <v>-1.77001953125</v>
      </c>
      <c r="G65">
        <v>-1.07574462890625</v>
      </c>
    </row>
    <row r="66" spans="1:7" x14ac:dyDescent="0.35">
      <c r="A66">
        <f>65*(1/37)</f>
        <v>1.7567567567567568</v>
      </c>
      <c r="B66">
        <v>7.470703125E-2</v>
      </c>
      <c r="C66">
        <v>-0.111572265625</v>
      </c>
      <c r="D66">
        <v>1.040283203125</v>
      </c>
      <c r="E66">
        <v>3.05938720703125</v>
      </c>
      <c r="F66">
        <v>-5.992889404296875</v>
      </c>
      <c r="G66">
        <v>2.239227294921875</v>
      </c>
    </row>
    <row r="67" spans="1:7" x14ac:dyDescent="0.35">
      <c r="A67">
        <f>66*(1/37)</f>
        <v>1.7837837837837838</v>
      </c>
      <c r="B67">
        <v>6.6650390625E-2</v>
      </c>
      <c r="C67">
        <v>-0.10888671875</v>
      </c>
      <c r="D67">
        <v>1.033935546875</v>
      </c>
      <c r="E67">
        <v>0.70953369140625</v>
      </c>
      <c r="F67">
        <v>-1.003265380859375</v>
      </c>
      <c r="G67">
        <v>1.224517822265625</v>
      </c>
    </row>
    <row r="68" spans="1:7" x14ac:dyDescent="0.35">
      <c r="A68">
        <f>67*(1/37)</f>
        <v>1.810810810810811</v>
      </c>
      <c r="B68">
        <v>6.4453125E-2</v>
      </c>
      <c r="C68">
        <v>-0.104248046875</v>
      </c>
      <c r="D68">
        <v>1.03662109375</v>
      </c>
      <c r="E68">
        <v>-2.033233642578125</v>
      </c>
      <c r="F68">
        <v>-1.003265380859375</v>
      </c>
      <c r="G68">
        <v>0.247955322265625</v>
      </c>
    </row>
    <row r="69" spans="1:7" x14ac:dyDescent="0.35">
      <c r="A69">
        <f>68*(1/37)</f>
        <v>1.8378378378378379</v>
      </c>
      <c r="B69">
        <v>7.0068359375E-2</v>
      </c>
      <c r="C69">
        <v>-0.11376953125</v>
      </c>
      <c r="D69">
        <v>1.036865234375</v>
      </c>
      <c r="E69">
        <v>2.269744873046875</v>
      </c>
      <c r="F69">
        <v>-0.232696533203125</v>
      </c>
      <c r="G69">
        <v>1.224517822265625</v>
      </c>
    </row>
    <row r="70" spans="1:7" x14ac:dyDescent="0.35">
      <c r="A70">
        <f>69*(1/37)</f>
        <v>1.8648648648648649</v>
      </c>
      <c r="B70">
        <v>6.4453125E-2</v>
      </c>
      <c r="C70">
        <v>-0.101806640625</v>
      </c>
      <c r="D70">
        <v>1.027587890625</v>
      </c>
      <c r="E70">
        <v>-0.66375732421875</v>
      </c>
      <c r="F70">
        <v>-1.77001953125</v>
      </c>
      <c r="G70">
        <v>3.139495849609375</v>
      </c>
    </row>
    <row r="71" spans="1:7" x14ac:dyDescent="0.35">
      <c r="A71">
        <f>70*(1/37)</f>
        <v>1.8918918918918921</v>
      </c>
      <c r="B71">
        <v>6.4453125E-2</v>
      </c>
      <c r="C71">
        <v>-0.101806640625</v>
      </c>
      <c r="D71">
        <v>1.027587890625</v>
      </c>
      <c r="E71">
        <v>-0.66375732421875</v>
      </c>
      <c r="F71">
        <v>-1.77001953125</v>
      </c>
      <c r="G71">
        <v>3.139495849609375</v>
      </c>
    </row>
    <row r="72" spans="1:7" x14ac:dyDescent="0.35">
      <c r="A72">
        <f>71*(1/37)</f>
        <v>1.9189189189189191</v>
      </c>
      <c r="B72">
        <v>7.177734375E-2</v>
      </c>
      <c r="C72">
        <v>-0.1103515625</v>
      </c>
      <c r="D72">
        <v>1.035888671875</v>
      </c>
      <c r="E72">
        <v>-2.033233642578125</v>
      </c>
      <c r="F72">
        <v>-1.384735107421875</v>
      </c>
      <c r="G72">
        <v>0.457763671875</v>
      </c>
    </row>
    <row r="73" spans="1:7" x14ac:dyDescent="0.35">
      <c r="A73">
        <f>72*(1/37)</f>
        <v>1.9459459459459461</v>
      </c>
      <c r="B73">
        <v>6.591796875E-2</v>
      </c>
      <c r="C73">
        <v>-0.1103515625</v>
      </c>
      <c r="D73">
        <v>1.033935546875</v>
      </c>
      <c r="E73">
        <v>-1.251220703125</v>
      </c>
      <c r="F73">
        <v>0.5340576171875</v>
      </c>
      <c r="G73">
        <v>-1.91497802734375</v>
      </c>
    </row>
    <row r="74" spans="1:7" x14ac:dyDescent="0.35">
      <c r="A74">
        <f>73*(1/37)</f>
        <v>1.972972972972973</v>
      </c>
      <c r="B74">
        <v>6.5185546875E-2</v>
      </c>
      <c r="C74">
        <v>-0.106689453125</v>
      </c>
      <c r="D74">
        <v>1.037353515625</v>
      </c>
      <c r="E74">
        <v>0.9002685546875</v>
      </c>
      <c r="F74">
        <v>-1.77001953125</v>
      </c>
      <c r="G74">
        <v>7.62939453125E-2</v>
      </c>
    </row>
    <row r="75" spans="1:7" x14ac:dyDescent="0.35">
      <c r="A75">
        <f>74*(1/37)</f>
        <v>2</v>
      </c>
      <c r="B75">
        <v>6.884765625E-2</v>
      </c>
      <c r="C75">
        <v>-0.11328125</v>
      </c>
      <c r="D75">
        <v>1.042236328125</v>
      </c>
      <c r="E75">
        <v>-7.62939453125E-2</v>
      </c>
      <c r="F75">
        <v>-1.384735107421875</v>
      </c>
      <c r="G75">
        <v>0.457763671875</v>
      </c>
    </row>
    <row r="76" spans="1:7" x14ac:dyDescent="0.35">
      <c r="A76">
        <f>75*(1/37)</f>
        <v>2.0270270270270272</v>
      </c>
      <c r="B76">
        <v>7.763671875E-2</v>
      </c>
      <c r="C76">
        <v>-0.10302734375</v>
      </c>
      <c r="D76">
        <v>1.03857421875</v>
      </c>
      <c r="E76">
        <v>0.316619873046875</v>
      </c>
      <c r="F76">
        <v>-1.384735107421875</v>
      </c>
      <c r="G76">
        <v>3.215789794921875</v>
      </c>
    </row>
    <row r="77" spans="1:7" x14ac:dyDescent="0.35">
      <c r="A77">
        <f>76*(1/37)</f>
        <v>2.0540540540540544</v>
      </c>
      <c r="B77">
        <v>6.4453125E-2</v>
      </c>
      <c r="C77">
        <v>-0.109375</v>
      </c>
      <c r="D77">
        <v>1.0302734375</v>
      </c>
      <c r="E77">
        <v>1.88446044921875</v>
      </c>
      <c r="F77">
        <v>-2.155303955078125</v>
      </c>
      <c r="G77">
        <v>2.7923583984375</v>
      </c>
    </row>
    <row r="78" spans="1:7" x14ac:dyDescent="0.35">
      <c r="A78">
        <f>77*(1/37)</f>
        <v>2.0810810810810811</v>
      </c>
      <c r="B78">
        <v>6.4453125E-2</v>
      </c>
      <c r="C78">
        <v>-0.109375</v>
      </c>
      <c r="D78">
        <v>1.0302734375</v>
      </c>
      <c r="E78">
        <v>1.88446044921875</v>
      </c>
      <c r="F78">
        <v>-2.155303955078125</v>
      </c>
      <c r="G78">
        <v>2.7923583984375</v>
      </c>
    </row>
    <row r="79" spans="1:7" x14ac:dyDescent="0.35">
      <c r="A79">
        <f>78*(1/37)</f>
        <v>2.1081081081081083</v>
      </c>
      <c r="B79">
        <v>7.470703125E-2</v>
      </c>
      <c r="C79">
        <v>-0.110595703125</v>
      </c>
      <c r="D79">
        <v>1.034912109375</v>
      </c>
      <c r="E79">
        <v>1.102447509765625</v>
      </c>
      <c r="F79">
        <v>-2.155303955078125</v>
      </c>
      <c r="G79">
        <v>-0.308990478515625</v>
      </c>
    </row>
    <row r="80" spans="1:7" x14ac:dyDescent="0.35">
      <c r="A80">
        <f>79*(1/37)</f>
        <v>2.1351351351351351</v>
      </c>
      <c r="B80">
        <v>6.8115234375E-2</v>
      </c>
      <c r="C80">
        <v>-0.114990234375</v>
      </c>
      <c r="D80">
        <v>1.03369140625</v>
      </c>
      <c r="E80">
        <v>-7.2479248046875E-2</v>
      </c>
      <c r="F80">
        <v>-0.61798095703125</v>
      </c>
      <c r="G80">
        <v>3.520965576171875</v>
      </c>
    </row>
    <row r="81" spans="1:7" x14ac:dyDescent="0.35">
      <c r="A81">
        <f>80*(1/37)</f>
        <v>2.1621621621621623</v>
      </c>
      <c r="B81">
        <v>6.591796875E-2</v>
      </c>
      <c r="C81">
        <v>-0.104248046875</v>
      </c>
      <c r="D81">
        <v>1.034423828125</v>
      </c>
      <c r="E81">
        <v>-0.46539306640625</v>
      </c>
      <c r="F81">
        <v>-2.155303955078125</v>
      </c>
      <c r="G81">
        <v>1.605987548828125</v>
      </c>
    </row>
    <row r="82" spans="1:7" x14ac:dyDescent="0.35">
      <c r="A82">
        <f>81*(1/37)</f>
        <v>2.1891891891891895</v>
      </c>
      <c r="B82">
        <v>7.12890625E-2</v>
      </c>
      <c r="C82">
        <v>-0.1083984375</v>
      </c>
      <c r="D82">
        <v>1.0390625</v>
      </c>
      <c r="E82">
        <v>-2.0294189453125</v>
      </c>
      <c r="F82">
        <v>-1.003265380859375</v>
      </c>
      <c r="G82">
        <v>-1.07574462890625</v>
      </c>
    </row>
    <row r="83" spans="1:7" x14ac:dyDescent="0.35">
      <c r="A83">
        <f>82*(1/37)</f>
        <v>2.2162162162162162</v>
      </c>
      <c r="B83">
        <v>6.7138671875E-2</v>
      </c>
      <c r="C83">
        <v>-0.1064453125</v>
      </c>
      <c r="D83">
        <v>1.034423828125</v>
      </c>
      <c r="E83">
        <v>0.9002685546875</v>
      </c>
      <c r="F83">
        <v>-1.003265380859375</v>
      </c>
      <c r="G83">
        <v>-1.07574462890625</v>
      </c>
    </row>
    <row r="84" spans="1:7" x14ac:dyDescent="0.35">
      <c r="A84">
        <f>83*(1/37)</f>
        <v>2.2432432432432434</v>
      </c>
      <c r="B84">
        <v>6.7626953125E-2</v>
      </c>
      <c r="C84">
        <v>-0.1103515625</v>
      </c>
      <c r="D84">
        <v>1.03515625</v>
      </c>
      <c r="E84">
        <v>-2.81524658203125</v>
      </c>
      <c r="F84">
        <v>-0.61798095703125</v>
      </c>
      <c r="G84">
        <v>1.224517822265625</v>
      </c>
    </row>
    <row r="85" spans="1:7" x14ac:dyDescent="0.35">
      <c r="A85">
        <f>84*(1/37)</f>
        <v>2.2702702702702702</v>
      </c>
      <c r="B85">
        <v>6.7626953125E-2</v>
      </c>
      <c r="C85">
        <v>-0.1103515625</v>
      </c>
      <c r="D85">
        <v>1.03515625</v>
      </c>
      <c r="E85">
        <v>-2.81524658203125</v>
      </c>
      <c r="F85">
        <v>-0.61798095703125</v>
      </c>
      <c r="G85">
        <v>1.224517822265625</v>
      </c>
    </row>
    <row r="86" spans="1:7" x14ac:dyDescent="0.35">
      <c r="A86">
        <f>85*(1/37)</f>
        <v>2.2972972972972974</v>
      </c>
      <c r="B86">
        <v>6.494140625E-2</v>
      </c>
      <c r="C86">
        <v>-0.10546875</v>
      </c>
      <c r="D86">
        <v>1.037841796875</v>
      </c>
      <c r="E86">
        <v>3.4332275390625</v>
      </c>
      <c r="F86">
        <v>-2.536773681640625</v>
      </c>
      <c r="G86">
        <v>-1.07574462890625</v>
      </c>
    </row>
    <row r="87" spans="1:7" x14ac:dyDescent="0.35">
      <c r="A87">
        <f>86*(1/37)</f>
        <v>2.3243243243243246</v>
      </c>
      <c r="B87">
        <v>6.8115234375E-2</v>
      </c>
      <c r="C87">
        <v>-0.105712890625</v>
      </c>
      <c r="D87">
        <v>1.0400390625</v>
      </c>
      <c r="E87">
        <v>0.316619873046875</v>
      </c>
      <c r="F87">
        <v>-2.155303955078125</v>
      </c>
      <c r="G87">
        <v>1.99127197265625</v>
      </c>
    </row>
    <row r="88" spans="1:7" x14ac:dyDescent="0.35">
      <c r="A88">
        <f>87*(1/37)</f>
        <v>2.3513513513513513</v>
      </c>
      <c r="B88">
        <v>6.6650390625E-2</v>
      </c>
      <c r="C88">
        <v>-0.107177734375</v>
      </c>
      <c r="D88">
        <v>1.039794921875</v>
      </c>
      <c r="E88">
        <v>2.666473388671875</v>
      </c>
      <c r="F88">
        <v>-0.61798095703125</v>
      </c>
      <c r="G88">
        <v>-0.308990478515625</v>
      </c>
    </row>
    <row r="89" spans="1:7" x14ac:dyDescent="0.35">
      <c r="A89">
        <f>88*(1/37)</f>
        <v>2.3783783783783785</v>
      </c>
      <c r="B89">
        <v>6.640625E-2</v>
      </c>
      <c r="C89">
        <v>-0.112548828125</v>
      </c>
      <c r="D89">
        <v>1.03173828125</v>
      </c>
      <c r="E89">
        <v>1.491546630859375</v>
      </c>
      <c r="F89">
        <v>-1.77001953125</v>
      </c>
      <c r="G89">
        <v>-0.690460205078125</v>
      </c>
    </row>
    <row r="90" spans="1:7" x14ac:dyDescent="0.35">
      <c r="A90">
        <f>89*(1/37)</f>
        <v>2.4054054054054057</v>
      </c>
      <c r="B90">
        <v>7.1533203125E-2</v>
      </c>
      <c r="C90">
        <v>-0.107177734375</v>
      </c>
      <c r="D90">
        <v>1.036376953125</v>
      </c>
      <c r="E90">
        <v>-1.6326904296875</v>
      </c>
      <c r="F90">
        <v>3.223419189453125</v>
      </c>
      <c r="G90">
        <v>3.139495849609375</v>
      </c>
    </row>
    <row r="91" spans="1:7" x14ac:dyDescent="0.35">
      <c r="A91">
        <f>90*(1/37)</f>
        <v>2.4324324324324325</v>
      </c>
      <c r="B91">
        <v>7.1533203125E-2</v>
      </c>
      <c r="C91">
        <v>-0.107177734375</v>
      </c>
      <c r="D91">
        <v>1.036376953125</v>
      </c>
      <c r="E91">
        <v>-1.6326904296875</v>
      </c>
      <c r="F91">
        <v>3.223419189453125</v>
      </c>
      <c r="G91">
        <v>3.139495849609375</v>
      </c>
    </row>
    <row r="92" spans="1:7" x14ac:dyDescent="0.35">
      <c r="A92">
        <f>91*(1/37)</f>
        <v>2.4594594594594597</v>
      </c>
      <c r="B92">
        <v>6.15234375E-2</v>
      </c>
      <c r="C92">
        <v>-0.109130859375</v>
      </c>
      <c r="D92">
        <v>1.0380859375</v>
      </c>
      <c r="E92">
        <v>-2.4261474609375</v>
      </c>
      <c r="F92">
        <v>0.568389892578125</v>
      </c>
      <c r="G92">
        <v>0.8392333984375</v>
      </c>
    </row>
    <row r="93" spans="1:7" x14ac:dyDescent="0.35">
      <c r="A93">
        <f>92*(1/37)</f>
        <v>2.4864864864864868</v>
      </c>
      <c r="B93">
        <v>7.5927734375E-2</v>
      </c>
      <c r="C93">
        <v>-0.110595703125</v>
      </c>
      <c r="D93">
        <v>1.03759765625</v>
      </c>
      <c r="E93">
        <v>1.88446044921875</v>
      </c>
      <c r="F93">
        <v>-1.77001953125</v>
      </c>
      <c r="G93">
        <v>1.605987548828125</v>
      </c>
    </row>
    <row r="94" spans="1:7" x14ac:dyDescent="0.35">
      <c r="A94">
        <f>93*(1/37)</f>
        <v>2.5135135135135136</v>
      </c>
      <c r="B94">
        <v>6.8359375E-2</v>
      </c>
      <c r="C94">
        <v>-0.112060546875</v>
      </c>
      <c r="D94">
        <v>1.03662109375</v>
      </c>
      <c r="E94">
        <v>-0.46539306640625</v>
      </c>
      <c r="F94">
        <v>-1.384735107421875</v>
      </c>
      <c r="G94">
        <v>1.224517822265625</v>
      </c>
    </row>
    <row r="95" spans="1:7" x14ac:dyDescent="0.35">
      <c r="A95">
        <f>94*(1/37)</f>
        <v>2.5405405405405408</v>
      </c>
      <c r="B95">
        <v>7.1044921875E-2</v>
      </c>
      <c r="C95">
        <v>-0.111328125</v>
      </c>
      <c r="D95">
        <v>1.039794921875</v>
      </c>
      <c r="E95">
        <v>-0.858306884765625</v>
      </c>
      <c r="F95">
        <v>1.68609619140625</v>
      </c>
      <c r="G95">
        <v>-1.743316650390625</v>
      </c>
    </row>
    <row r="96" spans="1:7" x14ac:dyDescent="0.35">
      <c r="A96">
        <f>95*(1/37)</f>
        <v>2.5675675675675675</v>
      </c>
      <c r="B96">
        <v>7.1044921875E-2</v>
      </c>
      <c r="C96">
        <v>-0.111328125</v>
      </c>
      <c r="D96">
        <v>1.039794921875</v>
      </c>
      <c r="E96">
        <v>-0.858306884765625</v>
      </c>
      <c r="F96">
        <v>1.68609619140625</v>
      </c>
      <c r="G96">
        <v>-1.743316650390625</v>
      </c>
    </row>
    <row r="97" spans="1:7" x14ac:dyDescent="0.35">
      <c r="A97">
        <f>96*(1/37)</f>
        <v>2.5945945945945947</v>
      </c>
      <c r="B97">
        <v>7.1044921875E-2</v>
      </c>
      <c r="C97">
        <v>-0.1103515625</v>
      </c>
      <c r="D97">
        <v>1.03857421875</v>
      </c>
      <c r="E97">
        <v>-1.24359130859375</v>
      </c>
      <c r="F97">
        <v>-0.61798095703125</v>
      </c>
      <c r="G97">
        <v>1.605987548828125</v>
      </c>
    </row>
    <row r="98" spans="1:7" x14ac:dyDescent="0.35">
      <c r="A98">
        <f>97*(1/37)</f>
        <v>2.6216216216216219</v>
      </c>
      <c r="B98">
        <v>6.7138671875E-2</v>
      </c>
      <c r="C98">
        <v>-0.112548828125</v>
      </c>
      <c r="D98">
        <v>1.0361328125</v>
      </c>
      <c r="E98">
        <v>-3.208160400390625</v>
      </c>
      <c r="F98">
        <v>-1.384735107421875</v>
      </c>
      <c r="G98">
        <v>-0.171661376953125</v>
      </c>
    </row>
    <row r="99" spans="1:7" x14ac:dyDescent="0.35">
      <c r="A99">
        <f>98*(1/37)</f>
        <v>2.6486486486486487</v>
      </c>
      <c r="B99">
        <v>6.34765625E-2</v>
      </c>
      <c r="C99">
        <v>-0.10888671875</v>
      </c>
      <c r="D99">
        <v>1.0478515625</v>
      </c>
      <c r="E99">
        <v>-7.62939453125E-2</v>
      </c>
      <c r="F99">
        <v>-2.155303955078125</v>
      </c>
      <c r="G99">
        <v>0.457763671875</v>
      </c>
    </row>
    <row r="100" spans="1:7" x14ac:dyDescent="0.35">
      <c r="A100">
        <f>99*(1/37)</f>
        <v>2.6756756756756759</v>
      </c>
      <c r="B100">
        <v>6.54296875E-2</v>
      </c>
      <c r="C100">
        <v>-0.108642578125</v>
      </c>
      <c r="D100">
        <v>1.03515625</v>
      </c>
      <c r="E100">
        <v>-0.858306884765625</v>
      </c>
      <c r="F100">
        <v>-1.003265380859375</v>
      </c>
      <c r="G100">
        <v>1.605987548828125</v>
      </c>
    </row>
    <row r="101" spans="1:7" x14ac:dyDescent="0.35">
      <c r="A101">
        <f>100*(1/37)</f>
        <v>2.7027027027027026</v>
      </c>
      <c r="B101">
        <v>6.787109375E-2</v>
      </c>
      <c r="C101">
        <v>-0.11474609375</v>
      </c>
      <c r="D101">
        <v>1.03466796875</v>
      </c>
      <c r="E101">
        <v>3.841400146484375</v>
      </c>
      <c r="F101">
        <v>-4.459381103515625</v>
      </c>
      <c r="G101">
        <v>3.814697265625E-2</v>
      </c>
    </row>
    <row r="102" spans="1:7" x14ac:dyDescent="0.35">
      <c r="A102">
        <f>101*(1/37)</f>
        <v>2.7297297297297298</v>
      </c>
      <c r="B102">
        <v>7.0068359375E-2</v>
      </c>
      <c r="C102">
        <v>-0.112548828125</v>
      </c>
      <c r="D102">
        <v>1.0361328125</v>
      </c>
      <c r="E102">
        <v>1.491546630859375</v>
      </c>
      <c r="F102">
        <v>-1.384735107421875</v>
      </c>
      <c r="G102">
        <v>7.62939453125E-2</v>
      </c>
    </row>
    <row r="103" spans="1:7" x14ac:dyDescent="0.35">
      <c r="A103">
        <f>102*(1/37)</f>
        <v>2.756756756756757</v>
      </c>
      <c r="B103">
        <v>7.2998046875E-2</v>
      </c>
      <c r="C103">
        <v>-0.111572265625</v>
      </c>
      <c r="D103">
        <v>1.03173828125</v>
      </c>
      <c r="E103">
        <v>-2.81524658203125</v>
      </c>
      <c r="F103">
        <v>-1.384735107421875</v>
      </c>
      <c r="G103">
        <v>0.8392333984375</v>
      </c>
    </row>
    <row r="104" spans="1:7" x14ac:dyDescent="0.35">
      <c r="A104">
        <f>103*(1/37)</f>
        <v>2.7837837837837838</v>
      </c>
      <c r="B104">
        <v>6.3720703125E-2</v>
      </c>
      <c r="C104">
        <v>-0.108642578125</v>
      </c>
      <c r="D104">
        <v>1.0380859375</v>
      </c>
      <c r="E104">
        <v>-1.44195556640625</v>
      </c>
      <c r="F104">
        <v>0.5340576171875</v>
      </c>
      <c r="G104">
        <v>0.457763671875</v>
      </c>
    </row>
    <row r="105" spans="1:7" x14ac:dyDescent="0.35">
      <c r="A105">
        <f>104*(1/37)</f>
        <v>2.810810810810811</v>
      </c>
      <c r="B105">
        <v>7.0556640625E-2</v>
      </c>
      <c r="C105">
        <v>-0.110595703125</v>
      </c>
      <c r="D105">
        <v>1.03857421875</v>
      </c>
      <c r="E105">
        <v>-0.46539306640625</v>
      </c>
      <c r="F105">
        <v>0.5340576171875</v>
      </c>
      <c r="G105">
        <v>2.758026123046875</v>
      </c>
    </row>
    <row r="106" spans="1:7" x14ac:dyDescent="0.35">
      <c r="A106">
        <f>105*(1/37)</f>
        <v>2.8378378378378382</v>
      </c>
      <c r="B106">
        <v>7.03125E-2</v>
      </c>
      <c r="C106">
        <v>-0.10888671875</v>
      </c>
      <c r="D106">
        <v>1.041015625</v>
      </c>
      <c r="E106">
        <v>3.841400146484375</v>
      </c>
      <c r="F106">
        <v>-2.536773681640625</v>
      </c>
      <c r="G106">
        <v>1.224517822265625</v>
      </c>
    </row>
    <row r="107" spans="1:7" x14ac:dyDescent="0.35">
      <c r="A107">
        <f>106*(1/37)</f>
        <v>2.8648648648648649</v>
      </c>
      <c r="B107">
        <v>7.470703125E-2</v>
      </c>
      <c r="C107">
        <v>-0.107666015625</v>
      </c>
      <c r="D107">
        <v>1.03662109375</v>
      </c>
      <c r="E107">
        <v>2.666473388671875</v>
      </c>
      <c r="F107">
        <v>-2.155303955078125</v>
      </c>
      <c r="G107">
        <v>1.224517822265625</v>
      </c>
    </row>
    <row r="108" spans="1:7" x14ac:dyDescent="0.35">
      <c r="A108">
        <f>107*(1/37)</f>
        <v>2.8918918918918921</v>
      </c>
      <c r="B108">
        <v>7.470703125E-2</v>
      </c>
      <c r="C108">
        <v>-0.107666015625</v>
      </c>
      <c r="D108">
        <v>1.03662109375</v>
      </c>
      <c r="E108">
        <v>2.666473388671875</v>
      </c>
      <c r="F108">
        <v>-2.155303955078125</v>
      </c>
      <c r="G108">
        <v>1.224517822265625</v>
      </c>
    </row>
    <row r="109" spans="1:7" x14ac:dyDescent="0.35">
      <c r="A109">
        <f>108*(1/37)</f>
        <v>2.9189189189189193</v>
      </c>
      <c r="B109">
        <v>6.9091796875E-2</v>
      </c>
      <c r="C109">
        <v>-0.106689453125</v>
      </c>
      <c r="D109">
        <v>1.03466796875</v>
      </c>
      <c r="E109">
        <v>3.841400146484375</v>
      </c>
      <c r="F109">
        <v>-2.536773681640625</v>
      </c>
      <c r="G109">
        <v>-1.842498779296875</v>
      </c>
    </row>
    <row r="110" spans="1:7" x14ac:dyDescent="0.35">
      <c r="A110">
        <f>109*(1/37)</f>
        <v>2.9459459459459461</v>
      </c>
      <c r="B110">
        <v>6.5185546875E-2</v>
      </c>
      <c r="C110">
        <v>-0.111572265625</v>
      </c>
      <c r="D110">
        <v>1.042236328125</v>
      </c>
      <c r="E110">
        <v>1.491546630859375</v>
      </c>
      <c r="F110">
        <v>0.217437744140625</v>
      </c>
      <c r="G110">
        <v>3.90625</v>
      </c>
    </row>
    <row r="111" spans="1:7" x14ac:dyDescent="0.35">
      <c r="A111">
        <f>110*(1/37)</f>
        <v>2.9729729729729732</v>
      </c>
      <c r="B111">
        <v>6.0302734375E-2</v>
      </c>
      <c r="C111">
        <v>-0.117919921875</v>
      </c>
      <c r="D111">
        <v>1.04052734375</v>
      </c>
      <c r="E111">
        <v>-3.60107421875</v>
      </c>
      <c r="F111">
        <v>-2.185821533203125</v>
      </c>
      <c r="G111">
        <v>-0.690460205078125</v>
      </c>
    </row>
    <row r="112" spans="1:7" x14ac:dyDescent="0.35">
      <c r="A112">
        <f>111*(1/37)</f>
        <v>3</v>
      </c>
      <c r="B112">
        <v>6.93359375E-2</v>
      </c>
      <c r="C112">
        <v>-0.111083984375</v>
      </c>
      <c r="D112">
        <v>1.04150390625</v>
      </c>
      <c r="E112">
        <v>-0.46539306640625</v>
      </c>
      <c r="F112">
        <v>-0.232696533203125</v>
      </c>
      <c r="G112">
        <v>3.520965576171875</v>
      </c>
    </row>
    <row r="113" spans="1:7" x14ac:dyDescent="0.35">
      <c r="A113">
        <f>112*(1/37)</f>
        <v>3.0270270270270272</v>
      </c>
      <c r="B113">
        <v>6.8115234375E-2</v>
      </c>
      <c r="C113">
        <v>-0.106201171875</v>
      </c>
      <c r="D113">
        <v>1.03857421875</v>
      </c>
      <c r="E113">
        <v>3.047943115234375</v>
      </c>
      <c r="F113">
        <v>-0.61798095703125</v>
      </c>
      <c r="G113">
        <v>0.457763671875</v>
      </c>
    </row>
    <row r="114" spans="1:7" x14ac:dyDescent="0.35">
      <c r="A114">
        <f>113*(1/37)</f>
        <v>3.0540540540540544</v>
      </c>
      <c r="B114">
        <v>6.6650390625E-2</v>
      </c>
      <c r="C114">
        <v>-0.112060546875</v>
      </c>
      <c r="D114">
        <v>1.040283203125</v>
      </c>
      <c r="E114">
        <v>-1.64031982421875</v>
      </c>
      <c r="F114">
        <v>0.5340576171875</v>
      </c>
      <c r="G114">
        <v>1.99127197265625</v>
      </c>
    </row>
    <row r="115" spans="1:7" x14ac:dyDescent="0.35">
      <c r="A115">
        <f>114*(1/37)</f>
        <v>3.0810810810810811</v>
      </c>
      <c r="B115">
        <v>6.2255859375E-2</v>
      </c>
      <c r="C115">
        <v>-0.105712890625</v>
      </c>
      <c r="D115">
        <v>1.036376953125</v>
      </c>
      <c r="E115">
        <v>1.102447509765625</v>
      </c>
      <c r="F115">
        <v>0.148773193359375</v>
      </c>
      <c r="G115">
        <v>0.8392333984375</v>
      </c>
    </row>
    <row r="116" spans="1:7" x14ac:dyDescent="0.35">
      <c r="A116">
        <f>115*(1/37)</f>
        <v>3.1081081081081083</v>
      </c>
      <c r="B116">
        <v>6.689453125E-2</v>
      </c>
      <c r="C116">
        <v>-0.106201171875</v>
      </c>
      <c r="D116">
        <v>1.03955078125</v>
      </c>
      <c r="E116">
        <v>3.05938720703125</v>
      </c>
      <c r="F116">
        <v>-1.003265380859375</v>
      </c>
      <c r="G116">
        <v>0.28228759765625</v>
      </c>
    </row>
    <row r="117" spans="1:7" x14ac:dyDescent="0.35">
      <c r="A117">
        <f>116*(1/37)</f>
        <v>3.1351351351351351</v>
      </c>
      <c r="B117">
        <v>6.54296875E-2</v>
      </c>
      <c r="C117">
        <v>-0.11376953125</v>
      </c>
      <c r="D117">
        <v>1.039306640625</v>
      </c>
      <c r="E117">
        <v>1.102447509765625</v>
      </c>
      <c r="F117">
        <v>-0.23651123046875</v>
      </c>
      <c r="G117">
        <v>-1.07574462890625</v>
      </c>
    </row>
    <row r="118" spans="1:7" x14ac:dyDescent="0.35">
      <c r="A118">
        <f>117*(1/37)</f>
        <v>3.1621621621621623</v>
      </c>
      <c r="B118">
        <v>7.421875E-2</v>
      </c>
      <c r="C118">
        <v>-0.110107421875</v>
      </c>
      <c r="D118">
        <v>1.0361328125</v>
      </c>
      <c r="E118">
        <v>-1.44195556640625</v>
      </c>
      <c r="F118">
        <v>-1.77001953125</v>
      </c>
      <c r="G118">
        <v>4.673004150390625</v>
      </c>
    </row>
    <row r="119" spans="1:7" x14ac:dyDescent="0.35">
      <c r="A119">
        <f>118*(1/37)</f>
        <v>3.1891891891891895</v>
      </c>
      <c r="B119">
        <v>6.396484375E-2</v>
      </c>
      <c r="C119">
        <v>-0.1123046875</v>
      </c>
      <c r="D119">
        <v>1.033935546875</v>
      </c>
      <c r="E119">
        <v>-0.858306884765625</v>
      </c>
      <c r="F119">
        <v>-1.003265380859375</v>
      </c>
      <c r="G119">
        <v>0.8392333984375</v>
      </c>
    </row>
    <row r="120" spans="1:7" x14ac:dyDescent="0.35">
      <c r="A120">
        <f>119*(1/37)</f>
        <v>3.2162162162162162</v>
      </c>
      <c r="B120">
        <v>7.275390625E-2</v>
      </c>
      <c r="C120">
        <v>-0.1044921875</v>
      </c>
      <c r="D120">
        <v>1.038818359375</v>
      </c>
      <c r="E120">
        <v>-7.2479248046875E-2</v>
      </c>
      <c r="F120">
        <v>1.300811767578125</v>
      </c>
      <c r="G120">
        <v>-3.757476806640625</v>
      </c>
    </row>
    <row r="121" spans="1:7" x14ac:dyDescent="0.35">
      <c r="A121">
        <f>120*(1/37)</f>
        <v>3.2432432432432434</v>
      </c>
      <c r="B121">
        <v>6.9091796875E-2</v>
      </c>
      <c r="C121">
        <v>-0.10546875</v>
      </c>
      <c r="D121">
        <v>1.033203125</v>
      </c>
      <c r="E121">
        <v>1.491546630859375</v>
      </c>
      <c r="F121">
        <v>0.152587890625</v>
      </c>
      <c r="G121">
        <v>1.224517822265625</v>
      </c>
    </row>
    <row r="122" spans="1:7" x14ac:dyDescent="0.35">
      <c r="A122">
        <f>121*(1/37)</f>
        <v>3.2702702702702706</v>
      </c>
      <c r="B122">
        <v>6.5185546875E-2</v>
      </c>
      <c r="C122">
        <v>-0.1064453125</v>
      </c>
      <c r="D122">
        <v>1.039794921875</v>
      </c>
      <c r="E122">
        <v>1.491546630859375</v>
      </c>
      <c r="F122">
        <v>-0.232696533203125</v>
      </c>
      <c r="G122">
        <v>5.76019287109375</v>
      </c>
    </row>
    <row r="123" spans="1:7" x14ac:dyDescent="0.35">
      <c r="A123">
        <f>122*(1/37)</f>
        <v>3.2972972972972974</v>
      </c>
      <c r="B123">
        <v>6.5185546875E-2</v>
      </c>
      <c r="C123">
        <v>-0.1064453125</v>
      </c>
      <c r="D123">
        <v>1.039794921875</v>
      </c>
      <c r="E123">
        <v>1.491546630859375</v>
      </c>
      <c r="F123">
        <v>-0.232696533203125</v>
      </c>
      <c r="G123">
        <v>5.76019287109375</v>
      </c>
    </row>
    <row r="124" spans="1:7" x14ac:dyDescent="0.35">
      <c r="A124">
        <f>123*(1/37)</f>
        <v>3.3243243243243246</v>
      </c>
      <c r="B124">
        <v>6.4208984375E-2</v>
      </c>
      <c r="C124">
        <v>-0.10693359375</v>
      </c>
      <c r="D124">
        <v>1.038330078125</v>
      </c>
      <c r="E124">
        <v>-0.26702880859375</v>
      </c>
      <c r="F124">
        <v>-2.536773681640625</v>
      </c>
      <c r="G124">
        <v>-0.308990478515625</v>
      </c>
    </row>
    <row r="125" spans="1:7" x14ac:dyDescent="0.35">
      <c r="A125">
        <f>124*(1/37)</f>
        <v>3.3513513513513518</v>
      </c>
      <c r="B125">
        <v>6.640625E-2</v>
      </c>
      <c r="C125">
        <v>-0.1162109375</v>
      </c>
      <c r="D125">
        <v>1.0400390625</v>
      </c>
      <c r="E125">
        <v>-1.64031982421875</v>
      </c>
      <c r="F125">
        <v>-1.384735107421875</v>
      </c>
      <c r="G125">
        <v>1.01470947265625</v>
      </c>
    </row>
    <row r="126" spans="1:7" x14ac:dyDescent="0.35">
      <c r="A126">
        <f>125*(1/37)</f>
        <v>3.3783783783783785</v>
      </c>
      <c r="B126">
        <v>6.7138671875E-2</v>
      </c>
      <c r="C126">
        <v>-0.111083984375</v>
      </c>
      <c r="D126">
        <v>1.038330078125</v>
      </c>
      <c r="E126">
        <v>0.70953369140625</v>
      </c>
      <c r="F126">
        <v>-2.536773681640625</v>
      </c>
      <c r="G126">
        <v>1.605987548828125</v>
      </c>
    </row>
    <row r="127" spans="1:7" x14ac:dyDescent="0.35">
      <c r="A127">
        <f>126*(1/37)</f>
        <v>3.4054054054054057</v>
      </c>
      <c r="B127">
        <v>6.5673828125E-2</v>
      </c>
      <c r="C127">
        <v>-0.1142578125</v>
      </c>
      <c r="D127">
        <v>1.03662109375</v>
      </c>
      <c r="E127">
        <v>0.70953369140625</v>
      </c>
      <c r="F127">
        <v>-0.232696533203125</v>
      </c>
      <c r="G127">
        <v>0.8392333984375</v>
      </c>
    </row>
    <row r="128" spans="1:7" x14ac:dyDescent="0.35">
      <c r="A128">
        <f>127*(1/37)</f>
        <v>3.4324324324324325</v>
      </c>
      <c r="B128">
        <v>6.9091796875E-2</v>
      </c>
      <c r="C128">
        <v>-0.112548828125</v>
      </c>
      <c r="D128">
        <v>1.04248046875</v>
      </c>
      <c r="E128">
        <v>2.666473388671875</v>
      </c>
      <c r="F128">
        <v>-2.155303955078125</v>
      </c>
      <c r="G128">
        <v>2.37274169921875</v>
      </c>
    </row>
    <row r="129" spans="1:7" x14ac:dyDescent="0.35">
      <c r="A129">
        <f>128*(1/37)</f>
        <v>3.4594594594594597</v>
      </c>
      <c r="B129">
        <v>6.9091796875E-2</v>
      </c>
      <c r="C129">
        <v>-0.112548828125</v>
      </c>
      <c r="D129">
        <v>1.04248046875</v>
      </c>
      <c r="E129">
        <v>2.666473388671875</v>
      </c>
      <c r="F129">
        <v>-2.155303955078125</v>
      </c>
      <c r="G129">
        <v>2.37274169921875</v>
      </c>
    </row>
    <row r="130" spans="1:7" x14ac:dyDescent="0.35">
      <c r="A130">
        <f>129*(1/37)</f>
        <v>3.4864864864864868</v>
      </c>
      <c r="B130">
        <v>6.591796875E-3</v>
      </c>
      <c r="C130">
        <v>-0.11328125</v>
      </c>
      <c r="D130">
        <v>1.035400390625</v>
      </c>
      <c r="E130">
        <v>-7.62939453125E-2</v>
      </c>
      <c r="F130">
        <v>0.152587890625</v>
      </c>
      <c r="G130">
        <v>2.410888671875</v>
      </c>
    </row>
    <row r="131" spans="1:7" x14ac:dyDescent="0.35">
      <c r="A131">
        <f>130*(1/37)</f>
        <v>3.5135135135135136</v>
      </c>
      <c r="B131">
        <v>7.0068359375E-2</v>
      </c>
      <c r="C131">
        <v>-0.112548828125</v>
      </c>
      <c r="D131">
        <v>1.037353515625</v>
      </c>
      <c r="E131">
        <v>-1.64031982421875</v>
      </c>
      <c r="F131">
        <v>-3.307342529296875</v>
      </c>
      <c r="G131">
        <v>1.605987548828125</v>
      </c>
    </row>
    <row r="132" spans="1:7" x14ac:dyDescent="0.35">
      <c r="A132">
        <f>131*(1/37)</f>
        <v>3.5405405405405408</v>
      </c>
      <c r="B132">
        <v>7.177734375E-2</v>
      </c>
      <c r="C132">
        <v>-0.108642578125</v>
      </c>
      <c r="D132">
        <v>1.040283203125</v>
      </c>
      <c r="E132">
        <v>-0.858306884765625</v>
      </c>
      <c r="F132">
        <v>-2.536773681640625</v>
      </c>
      <c r="G132">
        <v>7.62939453125E-2</v>
      </c>
    </row>
    <row r="133" spans="1:7" x14ac:dyDescent="0.35">
      <c r="A133">
        <f>132*(1/37)</f>
        <v>3.5675675675675675</v>
      </c>
      <c r="B133">
        <v>6.8359375E-2</v>
      </c>
      <c r="C133">
        <v>-0.10546875</v>
      </c>
      <c r="D133">
        <v>1.03369140625</v>
      </c>
      <c r="E133">
        <v>0.896453857421875</v>
      </c>
      <c r="F133">
        <v>-3.307342529296875</v>
      </c>
      <c r="G133">
        <v>0.8392333984375</v>
      </c>
    </row>
    <row r="134" spans="1:7" x14ac:dyDescent="0.35">
      <c r="A134">
        <f>133*(1/37)</f>
        <v>3.5945945945945947</v>
      </c>
      <c r="B134">
        <v>7.177734375E-2</v>
      </c>
      <c r="C134">
        <v>-0.10986328125</v>
      </c>
      <c r="D134">
        <v>1.046142578125</v>
      </c>
      <c r="E134">
        <v>-7.62939453125E-2</v>
      </c>
      <c r="F134">
        <v>-3.688812255859375</v>
      </c>
      <c r="G134">
        <v>3.90625</v>
      </c>
    </row>
    <row r="135" spans="1:7" x14ac:dyDescent="0.35">
      <c r="A135">
        <f>134*(1/37)</f>
        <v>3.6216216216216219</v>
      </c>
      <c r="B135">
        <v>7.2021484375E-2</v>
      </c>
      <c r="C135">
        <v>-0.110107421875</v>
      </c>
      <c r="D135">
        <v>1.033935546875</v>
      </c>
      <c r="E135">
        <v>1.28936767578125</v>
      </c>
      <c r="F135">
        <v>-2.155303955078125</v>
      </c>
      <c r="G135">
        <v>7.62939453125E-2</v>
      </c>
    </row>
    <row r="136" spans="1:7" x14ac:dyDescent="0.35">
      <c r="A136">
        <f>135*(1/37)</f>
        <v>3.6486486486486487</v>
      </c>
      <c r="B136">
        <v>7.2021484375E-2</v>
      </c>
      <c r="C136">
        <v>-0.110107421875</v>
      </c>
      <c r="D136">
        <v>1.033935546875</v>
      </c>
      <c r="E136">
        <v>1.28936767578125</v>
      </c>
      <c r="F136">
        <v>-2.155303955078125</v>
      </c>
      <c r="G136">
        <v>7.62939453125E-2</v>
      </c>
    </row>
    <row r="137" spans="1:7" x14ac:dyDescent="0.35">
      <c r="A137">
        <f>136*(1/37)</f>
        <v>3.6756756756756759</v>
      </c>
      <c r="B137">
        <v>6.7626953125E-2</v>
      </c>
      <c r="C137">
        <v>-0.1044921875</v>
      </c>
      <c r="D137">
        <v>1.039306640625</v>
      </c>
      <c r="E137">
        <v>-2.81524658203125</v>
      </c>
      <c r="F137">
        <v>-1.003265380859375</v>
      </c>
      <c r="G137">
        <v>-1.07574462890625</v>
      </c>
    </row>
    <row r="138" spans="1:7" x14ac:dyDescent="0.35">
      <c r="A138">
        <f>137*(1/37)</f>
        <v>3.7027027027027031</v>
      </c>
      <c r="B138">
        <v>6.8603515625E-2</v>
      </c>
      <c r="C138">
        <v>-0.11328125</v>
      </c>
      <c r="D138">
        <v>1.043701171875</v>
      </c>
      <c r="E138">
        <v>1.491546630859375</v>
      </c>
      <c r="F138">
        <v>-1.003265380859375</v>
      </c>
      <c r="G138">
        <v>7.62939453125E-2</v>
      </c>
    </row>
    <row r="139" spans="1:7" x14ac:dyDescent="0.35">
      <c r="A139">
        <f>138*(1/37)</f>
        <v>3.7297297297297298</v>
      </c>
      <c r="B139">
        <v>7.080078125E-2</v>
      </c>
      <c r="C139">
        <v>-0.1044921875</v>
      </c>
      <c r="D139">
        <v>1.03955078125</v>
      </c>
      <c r="E139">
        <v>2.277374267578125</v>
      </c>
      <c r="F139">
        <v>-2.92205810546875</v>
      </c>
      <c r="G139">
        <v>3.84521484375</v>
      </c>
    </row>
    <row r="140" spans="1:7" x14ac:dyDescent="0.35">
      <c r="A140">
        <f>139*(1/37)</f>
        <v>3.756756756756757</v>
      </c>
      <c r="B140">
        <v>6.73828125E-2</v>
      </c>
      <c r="C140">
        <v>-0.1064453125</v>
      </c>
      <c r="D140">
        <v>1.043212890625</v>
      </c>
      <c r="E140">
        <v>0.316619873046875</v>
      </c>
      <c r="F140">
        <v>0.5340576171875</v>
      </c>
      <c r="G140">
        <v>1.605987548828125</v>
      </c>
    </row>
    <row r="141" spans="1:7" x14ac:dyDescent="0.35">
      <c r="A141">
        <f>140*(1/37)</f>
        <v>3.7837837837837842</v>
      </c>
      <c r="B141">
        <v>6.9091796875E-2</v>
      </c>
      <c r="C141">
        <v>-0.110595703125</v>
      </c>
      <c r="D141">
        <v>1.03662109375</v>
      </c>
      <c r="E141">
        <v>-0.858306884765625</v>
      </c>
      <c r="F141">
        <v>-2.155303955078125</v>
      </c>
      <c r="G141">
        <v>7.2479248046875E-2</v>
      </c>
    </row>
    <row r="142" spans="1:7" x14ac:dyDescent="0.35">
      <c r="A142">
        <f>141*(1/37)</f>
        <v>3.810810810810811</v>
      </c>
      <c r="B142">
        <v>6.494140625E-2</v>
      </c>
      <c r="C142">
        <v>-0.113525390625</v>
      </c>
      <c r="D142">
        <v>1.034423828125</v>
      </c>
      <c r="E142">
        <v>-3.204345703125</v>
      </c>
      <c r="F142">
        <v>-1.003265380859375</v>
      </c>
      <c r="G142">
        <v>1.224517822265625</v>
      </c>
    </row>
    <row r="143" spans="1:7" x14ac:dyDescent="0.35">
      <c r="A143">
        <f>142*(1/37)</f>
        <v>3.8378378378378382</v>
      </c>
      <c r="B143">
        <v>6.494140625E-2</v>
      </c>
      <c r="C143">
        <v>-0.113525390625</v>
      </c>
      <c r="D143">
        <v>1.034423828125</v>
      </c>
      <c r="E143">
        <v>-3.204345703125</v>
      </c>
      <c r="F143">
        <v>-1.003265380859375</v>
      </c>
      <c r="G143">
        <v>1.224517822265625</v>
      </c>
    </row>
    <row r="144" spans="1:7" x14ac:dyDescent="0.35">
      <c r="A144">
        <f>143*(1/37)</f>
        <v>3.8648648648648649</v>
      </c>
      <c r="B144">
        <v>6.640625E-2</v>
      </c>
      <c r="C144">
        <v>-0.114013671875</v>
      </c>
      <c r="D144">
        <v>1.038818359375</v>
      </c>
      <c r="E144">
        <v>-0.2593994140625</v>
      </c>
      <c r="F144">
        <v>0.5340576171875</v>
      </c>
      <c r="G144">
        <v>-0.308990478515625</v>
      </c>
    </row>
    <row r="145" spans="1:7" x14ac:dyDescent="0.35">
      <c r="A145">
        <f>144*(1/37)</f>
        <v>3.8918918918918921</v>
      </c>
      <c r="B145">
        <v>6.5185546875E-2</v>
      </c>
      <c r="C145">
        <v>-0.112060546875</v>
      </c>
      <c r="D145">
        <v>1.0390625</v>
      </c>
      <c r="E145">
        <v>1.88446044921875</v>
      </c>
      <c r="F145">
        <v>-2.155303955078125</v>
      </c>
      <c r="G145">
        <v>-1.45721435546875</v>
      </c>
    </row>
    <row r="146" spans="1:7" x14ac:dyDescent="0.35">
      <c r="A146">
        <f>145*(1/37)</f>
        <v>3.9189189189189193</v>
      </c>
      <c r="B146">
        <v>6.201171875E-2</v>
      </c>
      <c r="C146">
        <v>-0.108154296875</v>
      </c>
      <c r="D146">
        <v>1.031005859375</v>
      </c>
      <c r="E146">
        <v>-2.422332763671875</v>
      </c>
      <c r="F146">
        <v>3.604888916015625</v>
      </c>
      <c r="G146">
        <v>-1.842498779296875</v>
      </c>
    </row>
    <row r="147" spans="1:7" x14ac:dyDescent="0.35">
      <c r="A147">
        <f>146*(1/37)</f>
        <v>3.9459459459459461</v>
      </c>
      <c r="B147">
        <v>6.7626953125E-2</v>
      </c>
      <c r="C147">
        <v>-0.11279296875</v>
      </c>
      <c r="D147">
        <v>1.03515625</v>
      </c>
      <c r="E147">
        <v>0.316619873046875</v>
      </c>
      <c r="F147">
        <v>-0.61798095703125</v>
      </c>
      <c r="G147">
        <v>0.8392333984375</v>
      </c>
    </row>
    <row r="148" spans="1:7" x14ac:dyDescent="0.35">
      <c r="A148">
        <f>147*(1/37)</f>
        <v>3.9729729729729732</v>
      </c>
      <c r="B148">
        <v>7.177734375E-2</v>
      </c>
      <c r="C148">
        <v>-0.109619140625</v>
      </c>
      <c r="D148">
        <v>1.043212890625</v>
      </c>
      <c r="E148">
        <v>1.88446044921875</v>
      </c>
      <c r="F148">
        <v>0.148773193359375</v>
      </c>
      <c r="G148">
        <v>0.8392333984375</v>
      </c>
    </row>
    <row r="149" spans="1:7" x14ac:dyDescent="0.35">
      <c r="A149">
        <f>148*(1/37)</f>
        <v>4</v>
      </c>
      <c r="B149">
        <v>7.177734375E-2</v>
      </c>
      <c r="C149">
        <v>-0.109619140625</v>
      </c>
      <c r="D149">
        <v>1.043212890625</v>
      </c>
      <c r="E149">
        <v>1.88446044921875</v>
      </c>
      <c r="F149">
        <v>0.148773193359375</v>
      </c>
      <c r="G149">
        <v>0.8392333984375</v>
      </c>
    </row>
    <row r="150" spans="1:7" x14ac:dyDescent="0.35">
      <c r="A150">
        <f>149*(1/37)</f>
        <v>4.0270270270270272</v>
      </c>
      <c r="B150">
        <v>6.8115234375E-2</v>
      </c>
      <c r="C150">
        <v>-0.107666015625</v>
      </c>
      <c r="D150">
        <v>1.038330078125</v>
      </c>
      <c r="E150">
        <v>-3.971099853515625</v>
      </c>
      <c r="F150">
        <v>1.68609619140625</v>
      </c>
      <c r="G150">
        <v>0.8392333984375</v>
      </c>
    </row>
    <row r="151" spans="1:7" x14ac:dyDescent="0.35">
      <c r="A151">
        <f>150*(1/37)</f>
        <v>4.0540540540540544</v>
      </c>
      <c r="B151">
        <v>7.03125E-2</v>
      </c>
      <c r="C151">
        <v>-0.106689453125</v>
      </c>
      <c r="D151">
        <v>1.03515625</v>
      </c>
      <c r="E151">
        <v>1.491546630859375</v>
      </c>
      <c r="F151">
        <v>-1.384735107421875</v>
      </c>
      <c r="G151">
        <v>-1.07574462890625</v>
      </c>
    </row>
    <row r="152" spans="1:7" x14ac:dyDescent="0.35">
      <c r="A152">
        <f>151*(1/37)</f>
        <v>4.0810810810810816</v>
      </c>
      <c r="B152">
        <v>6.9091796875E-2</v>
      </c>
      <c r="C152">
        <v>-0.108642578125</v>
      </c>
      <c r="D152">
        <v>1.035888671875</v>
      </c>
      <c r="E152">
        <v>0.70953369140625</v>
      </c>
      <c r="F152">
        <v>-1.384735107421875</v>
      </c>
      <c r="G152">
        <v>0.457763671875</v>
      </c>
    </row>
    <row r="153" spans="1:7" x14ac:dyDescent="0.35">
      <c r="A153">
        <f>152*(1/37)</f>
        <v>4.1081081081081088</v>
      </c>
      <c r="B153">
        <v>6.591796875E-2</v>
      </c>
      <c r="C153">
        <v>-0.1142578125</v>
      </c>
      <c r="D153">
        <v>1.03515625</v>
      </c>
      <c r="E153">
        <v>-0.858306884765625</v>
      </c>
      <c r="F153">
        <v>-2.92205810546875</v>
      </c>
      <c r="G153">
        <v>1.186370849609375</v>
      </c>
    </row>
    <row r="154" spans="1:7" x14ac:dyDescent="0.35">
      <c r="A154">
        <f>153*(1/37)</f>
        <v>4.1351351351351351</v>
      </c>
      <c r="B154">
        <v>7.2265625E-2</v>
      </c>
      <c r="C154">
        <v>-0.106201171875</v>
      </c>
      <c r="D154">
        <v>1.0390625</v>
      </c>
      <c r="E154">
        <v>1.88446044921875</v>
      </c>
      <c r="F154">
        <v>-3.688812255859375</v>
      </c>
      <c r="G154">
        <v>3.520965576171875</v>
      </c>
    </row>
    <row r="155" spans="1:7" x14ac:dyDescent="0.35">
      <c r="A155">
        <f>154*(1/37)</f>
        <v>4.1621621621621623</v>
      </c>
      <c r="B155">
        <v>6.2255859375E-2</v>
      </c>
      <c r="C155">
        <v>-0.11181640625</v>
      </c>
      <c r="D155">
        <v>1.03857421875</v>
      </c>
      <c r="E155">
        <v>-7.62939453125E-2</v>
      </c>
      <c r="F155">
        <v>0.919342041015625</v>
      </c>
      <c r="G155">
        <v>1.605987548828125</v>
      </c>
    </row>
    <row r="156" spans="1:7" x14ac:dyDescent="0.35">
      <c r="A156">
        <f>155*(1/37)</f>
        <v>4.1891891891891895</v>
      </c>
      <c r="B156">
        <v>6.2255859375E-2</v>
      </c>
      <c r="C156">
        <v>-0.11181640625</v>
      </c>
      <c r="D156">
        <v>1.03857421875</v>
      </c>
      <c r="E156">
        <v>-7.62939453125E-2</v>
      </c>
      <c r="F156">
        <v>0.919342041015625</v>
      </c>
      <c r="G156">
        <v>1.605987548828125</v>
      </c>
    </row>
    <row r="157" spans="1:7" x14ac:dyDescent="0.35">
      <c r="A157">
        <f>156*(1/37)</f>
        <v>4.2162162162162167</v>
      </c>
      <c r="B157">
        <v>6.5673828125E-2</v>
      </c>
      <c r="C157">
        <v>-0.108154296875</v>
      </c>
      <c r="D157">
        <v>1.03857421875</v>
      </c>
      <c r="E157">
        <v>-2.81524658203125</v>
      </c>
      <c r="F157">
        <v>-1.003265380859375</v>
      </c>
      <c r="G157">
        <v>-3.90625</v>
      </c>
    </row>
    <row r="158" spans="1:7" x14ac:dyDescent="0.35">
      <c r="A158">
        <f>157*(1/37)</f>
        <v>4.2432432432432439</v>
      </c>
      <c r="B158">
        <v>6.4208984375E-2</v>
      </c>
      <c r="C158">
        <v>-0.10693359375</v>
      </c>
      <c r="D158">
        <v>1.04150390625</v>
      </c>
      <c r="E158">
        <v>1.873016357421875</v>
      </c>
      <c r="F158">
        <v>-1.77001953125</v>
      </c>
      <c r="G158">
        <v>3.139495849609375</v>
      </c>
    </row>
    <row r="159" spans="1:7" x14ac:dyDescent="0.35">
      <c r="A159">
        <f>158*(1/37)</f>
        <v>4.2702702702702702</v>
      </c>
      <c r="B159">
        <v>6.2744140625E-2</v>
      </c>
      <c r="C159">
        <v>-0.115966796875</v>
      </c>
      <c r="D159">
        <v>1.03955078125</v>
      </c>
      <c r="E159">
        <v>1.678466796875</v>
      </c>
      <c r="F159">
        <v>-2.155303955078125</v>
      </c>
      <c r="G159">
        <v>7.62939453125E-2</v>
      </c>
    </row>
    <row r="160" spans="1:7" x14ac:dyDescent="0.35">
      <c r="A160">
        <f>159*(1/37)</f>
        <v>4.2972972972972974</v>
      </c>
      <c r="B160">
        <v>7.275390625E-2</v>
      </c>
      <c r="C160">
        <v>-0.106689453125</v>
      </c>
      <c r="D160">
        <v>1.035400390625</v>
      </c>
      <c r="E160">
        <v>0.701904296875</v>
      </c>
      <c r="F160">
        <v>-1.003265380859375</v>
      </c>
      <c r="G160">
        <v>-1.07574462890625</v>
      </c>
    </row>
    <row r="161" spans="1:7" x14ac:dyDescent="0.35">
      <c r="A161">
        <f>160*(1/37)</f>
        <v>4.3243243243243246</v>
      </c>
      <c r="B161">
        <v>6.6162109375E-2</v>
      </c>
      <c r="C161">
        <v>-0.108642578125</v>
      </c>
      <c r="D161">
        <v>1.032958984375</v>
      </c>
      <c r="E161">
        <v>-0.46539306640625</v>
      </c>
      <c r="F161">
        <v>0.5340576171875</v>
      </c>
      <c r="G161">
        <v>1.39617919921875</v>
      </c>
    </row>
    <row r="162" spans="1:7" x14ac:dyDescent="0.35">
      <c r="A162">
        <f>161*(1/37)</f>
        <v>4.3513513513513518</v>
      </c>
      <c r="B162">
        <v>6.6162109375E-2</v>
      </c>
      <c r="C162">
        <v>-0.108642578125</v>
      </c>
      <c r="D162">
        <v>1.032958984375</v>
      </c>
      <c r="E162">
        <v>-0.46539306640625</v>
      </c>
      <c r="F162">
        <v>0.5340576171875</v>
      </c>
      <c r="G162">
        <v>1.39617919921875</v>
      </c>
    </row>
    <row r="163" spans="1:7" x14ac:dyDescent="0.35">
      <c r="A163">
        <f>162*(1/37)</f>
        <v>4.378378378378379</v>
      </c>
      <c r="B163">
        <v>6.5673828125E-2</v>
      </c>
      <c r="C163">
        <v>-0.109375</v>
      </c>
      <c r="D163">
        <v>1.0400390625</v>
      </c>
      <c r="E163">
        <v>-1.251220703125</v>
      </c>
      <c r="F163">
        <v>-3.688812255859375</v>
      </c>
      <c r="G163">
        <v>2.758026123046875</v>
      </c>
    </row>
    <row r="164" spans="1:7" x14ac:dyDescent="0.35">
      <c r="A164">
        <f>163*(1/37)</f>
        <v>4.4054054054054053</v>
      </c>
      <c r="B164">
        <v>6.34765625E-2</v>
      </c>
      <c r="C164">
        <v>-0.1123046875</v>
      </c>
      <c r="D164">
        <v>1.0380859375</v>
      </c>
      <c r="E164">
        <v>-3.208160400390625</v>
      </c>
      <c r="F164">
        <v>-1.033782958984375</v>
      </c>
      <c r="G164">
        <v>1.224517822265625</v>
      </c>
    </row>
    <row r="165" spans="1:7" x14ac:dyDescent="0.35">
      <c r="A165">
        <f>164*(1/37)</f>
        <v>4.4324324324324325</v>
      </c>
      <c r="B165">
        <v>6.201171875E-2</v>
      </c>
      <c r="C165">
        <v>-0.1123046875</v>
      </c>
      <c r="D165">
        <v>1.031494140625</v>
      </c>
      <c r="E165">
        <v>0.70953369140625</v>
      </c>
      <c r="F165">
        <v>-2.155303955078125</v>
      </c>
      <c r="G165">
        <v>0.457763671875</v>
      </c>
    </row>
    <row r="166" spans="1:7" x14ac:dyDescent="0.35">
      <c r="A166">
        <f>165*(1/37)</f>
        <v>4.4594594594594597</v>
      </c>
      <c r="B166">
        <v>6.73828125E-2</v>
      </c>
      <c r="C166">
        <v>-0.101318359375</v>
      </c>
      <c r="D166">
        <v>1.03955078125</v>
      </c>
      <c r="E166">
        <v>-0.858306884765625</v>
      </c>
      <c r="F166">
        <v>1.30462646484375</v>
      </c>
      <c r="G166">
        <v>3.139495849609375</v>
      </c>
    </row>
    <row r="167" spans="1:7" x14ac:dyDescent="0.35">
      <c r="A167">
        <f>166*(1/37)</f>
        <v>4.4864864864864868</v>
      </c>
      <c r="B167">
        <v>7.03125E-2</v>
      </c>
      <c r="C167">
        <v>-0.113037109375</v>
      </c>
      <c r="D167">
        <v>1.040771484375</v>
      </c>
      <c r="E167">
        <v>2.277374267578125</v>
      </c>
      <c r="F167">
        <v>-2.155303955078125</v>
      </c>
      <c r="G167">
        <v>2.758026123046875</v>
      </c>
    </row>
    <row r="168" spans="1:7" x14ac:dyDescent="0.35">
      <c r="A168">
        <f>167*(1/37)</f>
        <v>4.513513513513514</v>
      </c>
      <c r="B168">
        <v>7.1533203125E-2</v>
      </c>
      <c r="C168">
        <v>-0.111328125</v>
      </c>
      <c r="D168">
        <v>1.03662109375</v>
      </c>
      <c r="E168">
        <v>3.841400146484375</v>
      </c>
      <c r="F168">
        <v>-1.384735107421875</v>
      </c>
      <c r="G168">
        <v>1.781463623046875</v>
      </c>
    </row>
    <row r="169" spans="1:7" x14ac:dyDescent="0.35">
      <c r="A169">
        <f>168*(1/37)</f>
        <v>4.5405405405405403</v>
      </c>
      <c r="B169">
        <v>6.884765625E-2</v>
      </c>
      <c r="C169">
        <v>-0.104248046875</v>
      </c>
      <c r="D169">
        <v>1.0302734375</v>
      </c>
      <c r="E169">
        <v>1.88446044921875</v>
      </c>
      <c r="F169">
        <v>-1.384735107421875</v>
      </c>
      <c r="G169">
        <v>-1.45721435546875</v>
      </c>
    </row>
    <row r="170" spans="1:7" x14ac:dyDescent="0.35">
      <c r="A170">
        <f>169*(1/37)</f>
        <v>4.5675675675675675</v>
      </c>
      <c r="B170">
        <v>6.884765625E-2</v>
      </c>
      <c r="C170">
        <v>-0.104248046875</v>
      </c>
      <c r="D170">
        <v>1.0302734375</v>
      </c>
      <c r="E170">
        <v>1.88446044921875</v>
      </c>
      <c r="F170">
        <v>-1.384735107421875</v>
      </c>
      <c r="G170">
        <v>-1.45721435546875</v>
      </c>
    </row>
    <row r="171" spans="1:7" x14ac:dyDescent="0.35">
      <c r="A171">
        <f>170*(1/37)</f>
        <v>4.5945945945945947</v>
      </c>
      <c r="B171">
        <v>6.8603515625E-2</v>
      </c>
      <c r="C171">
        <v>-0.1123046875</v>
      </c>
      <c r="D171">
        <v>1.03955078125</v>
      </c>
      <c r="E171">
        <v>-7.62939453125E-2</v>
      </c>
      <c r="F171">
        <v>-2.155303955078125</v>
      </c>
      <c r="G171">
        <v>1.224517822265625</v>
      </c>
    </row>
    <row r="172" spans="1:7" x14ac:dyDescent="0.35">
      <c r="A172">
        <f>171*(1/37)</f>
        <v>4.6216216216216219</v>
      </c>
      <c r="B172">
        <v>7.0068359375E-2</v>
      </c>
      <c r="C172">
        <v>-0.10791015625</v>
      </c>
      <c r="D172">
        <v>1.031494140625</v>
      </c>
      <c r="E172">
        <v>0.713348388671875</v>
      </c>
      <c r="F172">
        <v>-1.003265380859375</v>
      </c>
      <c r="G172">
        <v>1.224517822265625</v>
      </c>
    </row>
    <row r="173" spans="1:7" x14ac:dyDescent="0.35">
      <c r="A173">
        <f>172*(1/37)</f>
        <v>4.6486486486486491</v>
      </c>
      <c r="B173">
        <v>7.3486328125E-2</v>
      </c>
      <c r="C173">
        <v>-0.112548828125</v>
      </c>
      <c r="D173">
        <v>1.04150390625</v>
      </c>
      <c r="E173">
        <v>1.102447509765625</v>
      </c>
      <c r="F173">
        <v>-2.155303955078125</v>
      </c>
      <c r="G173">
        <v>3.177642822265625</v>
      </c>
    </row>
    <row r="174" spans="1:7" x14ac:dyDescent="0.35">
      <c r="A174">
        <f>173*(1/37)</f>
        <v>4.6756756756756763</v>
      </c>
      <c r="B174">
        <v>6.6162109375E-2</v>
      </c>
      <c r="C174">
        <v>-0.108154296875</v>
      </c>
      <c r="D174">
        <v>1.034423828125</v>
      </c>
      <c r="E174">
        <v>-0.46539306640625</v>
      </c>
      <c r="F174">
        <v>0.18310546875</v>
      </c>
      <c r="G174">
        <v>2.758026123046875</v>
      </c>
    </row>
    <row r="175" spans="1:7" x14ac:dyDescent="0.35">
      <c r="A175">
        <f>174*(1/37)</f>
        <v>4.7027027027027026</v>
      </c>
      <c r="B175">
        <v>7.275390625E-2</v>
      </c>
      <c r="C175">
        <v>-0.1142578125</v>
      </c>
      <c r="D175">
        <v>1.026611328125</v>
      </c>
      <c r="E175">
        <v>-0.46539306640625</v>
      </c>
      <c r="F175">
        <v>0.152587890625</v>
      </c>
      <c r="G175">
        <v>1.605987548828125</v>
      </c>
    </row>
    <row r="176" spans="1:7" x14ac:dyDescent="0.35">
      <c r="A176">
        <f>175*(1/37)</f>
        <v>4.7297297297297298</v>
      </c>
      <c r="B176">
        <v>6.787109375E-2</v>
      </c>
      <c r="C176">
        <v>-0.113037109375</v>
      </c>
      <c r="D176">
        <v>1.035888671875</v>
      </c>
      <c r="E176">
        <v>2.277374267578125</v>
      </c>
      <c r="F176">
        <v>-1.77001953125</v>
      </c>
      <c r="G176">
        <v>0.457763671875</v>
      </c>
    </row>
    <row r="177" spans="1:7" x14ac:dyDescent="0.35">
      <c r="A177">
        <f>176*(1/37)</f>
        <v>4.756756756756757</v>
      </c>
      <c r="B177">
        <v>6.787109375E-2</v>
      </c>
      <c r="C177">
        <v>-0.113037109375</v>
      </c>
      <c r="D177">
        <v>1.035888671875</v>
      </c>
      <c r="E177">
        <v>2.277374267578125</v>
      </c>
      <c r="F177">
        <v>-1.77001953125</v>
      </c>
      <c r="G177">
        <v>0.457763671875</v>
      </c>
    </row>
    <row r="178" spans="1:7" x14ac:dyDescent="0.35">
      <c r="A178">
        <f>177*(1/37)</f>
        <v>4.7837837837837842</v>
      </c>
      <c r="B178">
        <v>7.5927734375E-2</v>
      </c>
      <c r="C178">
        <v>-0.117919921875</v>
      </c>
      <c r="D178">
        <v>1.0439453125</v>
      </c>
      <c r="E178">
        <v>-0.858306884765625</v>
      </c>
      <c r="F178">
        <v>-1.003265380859375</v>
      </c>
      <c r="G178">
        <v>0.457763671875</v>
      </c>
    </row>
    <row r="179" spans="1:7" x14ac:dyDescent="0.35">
      <c r="A179">
        <f>178*(1/37)</f>
        <v>4.8108108108108114</v>
      </c>
      <c r="B179">
        <v>6.982421875E-2</v>
      </c>
      <c r="C179">
        <v>-0.1083984375</v>
      </c>
      <c r="D179">
        <v>1.035888671875</v>
      </c>
      <c r="E179">
        <v>1.102447509765625</v>
      </c>
      <c r="F179">
        <v>-0.232696533203125</v>
      </c>
      <c r="G179">
        <v>7.62939453125E-2</v>
      </c>
    </row>
    <row r="180" spans="1:7" x14ac:dyDescent="0.35">
      <c r="A180">
        <f>179*(1/37)</f>
        <v>4.8378378378378377</v>
      </c>
      <c r="B180">
        <v>6.982421875E-2</v>
      </c>
      <c r="C180">
        <v>-0.1083984375</v>
      </c>
      <c r="D180">
        <v>1.031982421875</v>
      </c>
      <c r="E180">
        <v>-7.62939453125E-2</v>
      </c>
      <c r="F180">
        <v>-0.61798095703125</v>
      </c>
      <c r="G180">
        <v>0.8392333984375</v>
      </c>
    </row>
    <row r="181" spans="1:7" x14ac:dyDescent="0.35">
      <c r="A181">
        <f>180*(1/37)</f>
        <v>4.8648648648648649</v>
      </c>
      <c r="B181">
        <v>6.5673828125E-2</v>
      </c>
      <c r="C181">
        <v>-0.1083984375</v>
      </c>
      <c r="D181">
        <v>1.037841796875</v>
      </c>
      <c r="E181">
        <v>-0.46539306640625</v>
      </c>
      <c r="F181">
        <v>0.5340576171875</v>
      </c>
      <c r="G181">
        <v>0.667572021484375</v>
      </c>
    </row>
    <row r="182" spans="1:7" x14ac:dyDescent="0.35">
      <c r="A182">
        <f>181*(1/37)</f>
        <v>4.8918918918918921</v>
      </c>
      <c r="B182">
        <v>7.275390625E-2</v>
      </c>
      <c r="C182">
        <v>-0.11083984375</v>
      </c>
      <c r="D182">
        <v>1.04150390625</v>
      </c>
      <c r="E182">
        <v>0.316619873046875</v>
      </c>
      <c r="F182">
        <v>-2.74658203125</v>
      </c>
      <c r="G182">
        <v>1.605987548828125</v>
      </c>
    </row>
    <row r="183" spans="1:7" x14ac:dyDescent="0.35">
      <c r="A183">
        <f>182*(1/37)</f>
        <v>4.9189189189189193</v>
      </c>
      <c r="B183">
        <v>6.884765625E-2</v>
      </c>
      <c r="C183">
        <v>-0.109375</v>
      </c>
      <c r="D183">
        <v>1.03857421875</v>
      </c>
      <c r="E183">
        <v>-7.62939453125E-2</v>
      </c>
      <c r="F183">
        <v>-1.384735107421875</v>
      </c>
      <c r="G183">
        <v>-2.6092529296875</v>
      </c>
    </row>
    <row r="184" spans="1:7" x14ac:dyDescent="0.35">
      <c r="A184">
        <f>183*(1/37)</f>
        <v>4.9459459459459465</v>
      </c>
      <c r="B184">
        <v>6.884765625E-2</v>
      </c>
      <c r="C184">
        <v>-0.109375</v>
      </c>
      <c r="D184">
        <v>1.03857421875</v>
      </c>
      <c r="E184">
        <v>-7.62939453125E-2</v>
      </c>
      <c r="F184">
        <v>-1.384735107421875</v>
      </c>
      <c r="G184">
        <v>-2.6092529296875</v>
      </c>
    </row>
    <row r="185" spans="1:7" x14ac:dyDescent="0.35">
      <c r="A185">
        <f>184*(1/37)</f>
        <v>4.9729729729729737</v>
      </c>
      <c r="B185">
        <v>6.9580078125E-2</v>
      </c>
      <c r="C185">
        <v>-0.109375</v>
      </c>
      <c r="D185">
        <v>1.034423828125</v>
      </c>
      <c r="E185">
        <v>-2.81524658203125</v>
      </c>
      <c r="F185">
        <v>0.5340576171875</v>
      </c>
      <c r="G185">
        <v>-2.681732177734375</v>
      </c>
    </row>
    <row r="186" spans="1:7" x14ac:dyDescent="0.35">
      <c r="A186">
        <f>185*(1/37)</f>
        <v>5</v>
      </c>
      <c r="B186">
        <v>7.03125E-2</v>
      </c>
      <c r="C186">
        <v>-0.10546875</v>
      </c>
      <c r="D186">
        <v>1.032958984375</v>
      </c>
      <c r="E186">
        <v>1.8768310546875</v>
      </c>
      <c r="F186">
        <v>-0.232696533203125</v>
      </c>
      <c r="G186">
        <v>-0.308990478515625</v>
      </c>
    </row>
    <row r="187" spans="1:7" x14ac:dyDescent="0.35">
      <c r="A187">
        <f>186*(1/37)</f>
        <v>5.0270270270270272</v>
      </c>
      <c r="B187">
        <v>6.9580078125E-2</v>
      </c>
      <c r="C187">
        <v>-0.111572265625</v>
      </c>
      <c r="D187">
        <v>1.039794921875</v>
      </c>
      <c r="E187">
        <v>2.666473388671875</v>
      </c>
      <c r="F187">
        <v>-2.536773681640625</v>
      </c>
      <c r="G187">
        <v>3.139495849609375</v>
      </c>
    </row>
    <row r="188" spans="1:7" x14ac:dyDescent="0.35">
      <c r="A188">
        <f>187*(1/37)</f>
        <v>5.0540540540540544</v>
      </c>
      <c r="B188">
        <v>6.640625E-2</v>
      </c>
      <c r="C188">
        <v>-0.106689453125</v>
      </c>
      <c r="D188">
        <v>1.04150390625</v>
      </c>
      <c r="E188">
        <v>-8.0108642578125E-2</v>
      </c>
      <c r="F188">
        <v>0.152587890625</v>
      </c>
      <c r="G188">
        <v>7.62939453125E-2</v>
      </c>
    </row>
    <row r="189" spans="1:7" x14ac:dyDescent="0.35">
      <c r="A189">
        <f>188*(1/37)</f>
        <v>5.0810810810810816</v>
      </c>
      <c r="B189">
        <v>6.2744140625E-2</v>
      </c>
      <c r="C189">
        <v>-0.107666015625</v>
      </c>
      <c r="D189">
        <v>1.035400390625</v>
      </c>
      <c r="E189">
        <v>-0.46539306640625</v>
      </c>
      <c r="F189">
        <v>-0.232696533203125</v>
      </c>
      <c r="G189">
        <v>1.224517822265625</v>
      </c>
    </row>
    <row r="190" spans="1:7" x14ac:dyDescent="0.35">
      <c r="A190">
        <f>189*(1/37)</f>
        <v>5.1081081081081088</v>
      </c>
      <c r="B190">
        <v>6.884765625E-2</v>
      </c>
      <c r="C190">
        <v>-0.10986328125</v>
      </c>
      <c r="D190">
        <v>1.03515625</v>
      </c>
      <c r="E190">
        <v>2.277374267578125</v>
      </c>
      <c r="F190">
        <v>-0.61798095703125</v>
      </c>
      <c r="G190">
        <v>-1.8768310546875</v>
      </c>
    </row>
    <row r="191" spans="1:7" x14ac:dyDescent="0.35">
      <c r="A191">
        <f>190*(1/37)</f>
        <v>5.1351351351351351</v>
      </c>
      <c r="B191">
        <v>6.9091796875E-2</v>
      </c>
      <c r="C191">
        <v>-0.10693359375</v>
      </c>
      <c r="D191">
        <v>1.03857421875</v>
      </c>
      <c r="E191">
        <v>-7.62939453125E-2</v>
      </c>
      <c r="F191">
        <v>0.919342041015625</v>
      </c>
      <c r="G191">
        <v>1.224517822265625</v>
      </c>
    </row>
    <row r="192" spans="1:7" x14ac:dyDescent="0.35">
      <c r="A192">
        <f>191*(1/37)</f>
        <v>5.1621621621621623</v>
      </c>
      <c r="B192">
        <v>6.93359375E-2</v>
      </c>
      <c r="C192">
        <v>-0.1142578125</v>
      </c>
      <c r="D192">
        <v>1.0361328125</v>
      </c>
      <c r="E192">
        <v>1.09100341796875</v>
      </c>
      <c r="F192">
        <v>-0.232696533203125</v>
      </c>
      <c r="G192">
        <v>-1.842498779296875</v>
      </c>
    </row>
    <row r="193" spans="1:7" x14ac:dyDescent="0.35">
      <c r="A193">
        <f>192*(1/37)</f>
        <v>5.1891891891891895</v>
      </c>
      <c r="B193">
        <v>6.73828125E-2</v>
      </c>
      <c r="C193">
        <v>-0.11376953125</v>
      </c>
      <c r="D193">
        <v>1.039306640625</v>
      </c>
      <c r="E193">
        <v>-1.64031982421875</v>
      </c>
      <c r="F193">
        <v>-2.57110595703125</v>
      </c>
      <c r="G193">
        <v>-2.6092529296875</v>
      </c>
    </row>
    <row r="194" spans="1:7" x14ac:dyDescent="0.35">
      <c r="A194">
        <f>193*(1/37)</f>
        <v>5.2162162162162167</v>
      </c>
      <c r="B194">
        <v>7.1044921875E-2</v>
      </c>
      <c r="C194">
        <v>-0.110595703125</v>
      </c>
      <c r="D194">
        <v>1.03564453125</v>
      </c>
      <c r="E194">
        <v>2.277374267578125</v>
      </c>
      <c r="F194">
        <v>-0.61798095703125</v>
      </c>
      <c r="G194">
        <v>-1.45721435546875</v>
      </c>
    </row>
    <row r="195" spans="1:7" x14ac:dyDescent="0.35">
      <c r="A195">
        <f>194*(1/37)</f>
        <v>5.2432432432432439</v>
      </c>
      <c r="B195">
        <v>6.25E-2</v>
      </c>
      <c r="C195">
        <v>-0.107177734375</v>
      </c>
      <c r="D195">
        <v>1.031982421875</v>
      </c>
      <c r="E195">
        <v>1.102447509765625</v>
      </c>
      <c r="F195">
        <v>0.919342041015625</v>
      </c>
      <c r="G195">
        <v>-4.52423095703125</v>
      </c>
    </row>
    <row r="196" spans="1:7" x14ac:dyDescent="0.35">
      <c r="A196">
        <f>195*(1/37)</f>
        <v>5.2702702702702702</v>
      </c>
      <c r="B196">
        <v>6.93359375E-2</v>
      </c>
      <c r="C196">
        <v>-0.10693359375</v>
      </c>
      <c r="D196">
        <v>1.03369140625</v>
      </c>
      <c r="E196">
        <v>0.70953369140625</v>
      </c>
      <c r="F196">
        <v>-0.553131103515625</v>
      </c>
      <c r="G196">
        <v>1.605987548828125</v>
      </c>
    </row>
    <row r="197" spans="1:7" x14ac:dyDescent="0.35">
      <c r="A197">
        <f>196*(1/37)</f>
        <v>5.2972972972972974</v>
      </c>
      <c r="B197">
        <v>6.494140625E-2</v>
      </c>
      <c r="C197">
        <v>-0.107177734375</v>
      </c>
      <c r="D197">
        <v>1.035400390625</v>
      </c>
      <c r="E197">
        <v>2.666473388671875</v>
      </c>
      <c r="F197">
        <v>0.148773193359375</v>
      </c>
      <c r="G197">
        <v>0.8392333984375</v>
      </c>
    </row>
    <row r="198" spans="1:7" x14ac:dyDescent="0.35">
      <c r="A198">
        <f>197*(1/37)</f>
        <v>5.3243243243243246</v>
      </c>
      <c r="B198">
        <v>6.494140625E-2</v>
      </c>
      <c r="C198">
        <v>-0.107177734375</v>
      </c>
      <c r="D198">
        <v>1.035400390625</v>
      </c>
      <c r="E198">
        <v>2.666473388671875</v>
      </c>
      <c r="F198">
        <v>0.148773193359375</v>
      </c>
      <c r="G198">
        <v>0.8392333984375</v>
      </c>
    </row>
    <row r="199" spans="1:7" x14ac:dyDescent="0.35">
      <c r="A199">
        <f>198*(1/37)</f>
        <v>5.3513513513513518</v>
      </c>
      <c r="B199">
        <v>7.1533203125E-2</v>
      </c>
      <c r="C199">
        <v>-0.1123046875</v>
      </c>
      <c r="D199">
        <v>1.0361328125</v>
      </c>
      <c r="E199">
        <v>1.102447509765625</v>
      </c>
      <c r="F199">
        <v>-1.003265380859375</v>
      </c>
      <c r="G199">
        <v>-1.07574462890625</v>
      </c>
    </row>
    <row r="200" spans="1:7" x14ac:dyDescent="0.35">
      <c r="A200">
        <f>199*(1/37)</f>
        <v>5.378378378378379</v>
      </c>
      <c r="B200">
        <v>6.9091796875E-2</v>
      </c>
      <c r="C200">
        <v>-0.1123046875</v>
      </c>
      <c r="D200">
        <v>1.035400390625</v>
      </c>
      <c r="E200">
        <v>-0.270843505859375</v>
      </c>
      <c r="F200">
        <v>-2.54058837890625</v>
      </c>
      <c r="G200">
        <v>-1.842498779296875</v>
      </c>
    </row>
    <row r="201" spans="1:7" x14ac:dyDescent="0.35">
      <c r="A201">
        <f>200*(1/37)</f>
        <v>5.4054054054054053</v>
      </c>
      <c r="B201">
        <v>7.12890625E-2</v>
      </c>
      <c r="C201">
        <v>-0.10791015625</v>
      </c>
      <c r="D201">
        <v>1.03466796875</v>
      </c>
      <c r="E201">
        <v>2.666473388671875</v>
      </c>
      <c r="F201">
        <v>-1.3885498046875</v>
      </c>
      <c r="G201">
        <v>-0.308990478515625</v>
      </c>
    </row>
    <row r="202" spans="1:7" x14ac:dyDescent="0.35">
      <c r="A202">
        <f>201*(1/37)</f>
        <v>5.4324324324324325</v>
      </c>
      <c r="B202">
        <v>7.275390625E-2</v>
      </c>
      <c r="C202">
        <v>-0.114501953125</v>
      </c>
      <c r="D202">
        <v>1.033935546875</v>
      </c>
      <c r="E202">
        <v>2.666473388671875</v>
      </c>
      <c r="F202">
        <v>-2.54058837890625</v>
      </c>
      <c r="G202">
        <v>2.201080322265625</v>
      </c>
    </row>
    <row r="203" spans="1:7" x14ac:dyDescent="0.35">
      <c r="A203">
        <f>202*(1/37)</f>
        <v>5.4594594594594597</v>
      </c>
      <c r="B203">
        <v>7.03125E-2</v>
      </c>
      <c r="C203">
        <v>-0.1064453125</v>
      </c>
      <c r="D203">
        <v>1.03125</v>
      </c>
      <c r="E203">
        <v>0.316619873046875</v>
      </c>
      <c r="F203">
        <v>-0.96893310546875</v>
      </c>
      <c r="G203">
        <v>1.224517822265625</v>
      </c>
    </row>
    <row r="204" spans="1:7" x14ac:dyDescent="0.35">
      <c r="A204">
        <f>203*(1/37)</f>
        <v>5.4864864864864868</v>
      </c>
      <c r="B204">
        <v>7.421875E-2</v>
      </c>
      <c r="C204">
        <v>-0.108642578125</v>
      </c>
      <c r="D204">
        <v>1.042724609375</v>
      </c>
      <c r="E204">
        <v>-3.99017333984375</v>
      </c>
      <c r="F204">
        <v>2.06756591796875</v>
      </c>
      <c r="G204">
        <v>0.8392333984375</v>
      </c>
    </row>
    <row r="205" spans="1:7" x14ac:dyDescent="0.35">
      <c r="A205">
        <f>204*(1/37)</f>
        <v>5.513513513513514</v>
      </c>
      <c r="B205">
        <v>6.3232421875E-2</v>
      </c>
      <c r="C205">
        <v>-0.107421875</v>
      </c>
      <c r="D205">
        <v>1.03173828125</v>
      </c>
      <c r="E205">
        <v>-2.422332763671875</v>
      </c>
      <c r="F205">
        <v>-1.3885498046875</v>
      </c>
      <c r="G205">
        <v>0.457763671875</v>
      </c>
    </row>
    <row r="206" spans="1:7" x14ac:dyDescent="0.35">
      <c r="A206">
        <f>205*(1/37)</f>
        <v>5.5405405405405412</v>
      </c>
      <c r="B206">
        <v>6.3232421875E-2</v>
      </c>
      <c r="C206">
        <v>-0.107421875</v>
      </c>
      <c r="D206">
        <v>1.03173828125</v>
      </c>
      <c r="E206">
        <v>-2.422332763671875</v>
      </c>
      <c r="F206">
        <v>-1.3885498046875</v>
      </c>
      <c r="G206">
        <v>0.457763671875</v>
      </c>
    </row>
    <row r="207" spans="1:7" x14ac:dyDescent="0.35">
      <c r="A207">
        <f>206*(1/37)</f>
        <v>5.5675675675675675</v>
      </c>
      <c r="B207">
        <v>7.51953125E-2</v>
      </c>
      <c r="C207">
        <v>-0.10693359375</v>
      </c>
      <c r="D207">
        <v>1.034423828125</v>
      </c>
      <c r="E207">
        <v>-0.858306884765625</v>
      </c>
      <c r="F207">
        <v>2.06756591796875</v>
      </c>
      <c r="G207">
        <v>0.457763671875</v>
      </c>
    </row>
    <row r="208" spans="1:7" x14ac:dyDescent="0.35">
      <c r="A208">
        <f>207*(1/37)</f>
        <v>5.5945945945945947</v>
      </c>
      <c r="B208">
        <v>7.5439453125E-2</v>
      </c>
      <c r="C208">
        <v>-0.116943359375</v>
      </c>
      <c r="D208">
        <v>1.03271484375</v>
      </c>
      <c r="E208">
        <v>-1.247406005859375</v>
      </c>
      <c r="F208">
        <v>-1.77001953125</v>
      </c>
      <c r="G208">
        <v>0.457763671875</v>
      </c>
    </row>
    <row r="209" spans="1:7" x14ac:dyDescent="0.35">
      <c r="A209">
        <f>208*(1/37)</f>
        <v>5.6216216216216219</v>
      </c>
      <c r="B209">
        <v>6.6650390625E-2</v>
      </c>
      <c r="C209">
        <v>-0.1103515625</v>
      </c>
      <c r="D209">
        <v>1.038818359375</v>
      </c>
      <c r="E209">
        <v>0.316619873046875</v>
      </c>
      <c r="F209">
        <v>-5.229949951171875</v>
      </c>
      <c r="G209">
        <v>7.2479248046875E-2</v>
      </c>
    </row>
    <row r="210" spans="1:7" x14ac:dyDescent="0.35">
      <c r="A210">
        <f>209*(1/37)</f>
        <v>5.6486486486486491</v>
      </c>
      <c r="B210">
        <v>6.640625E-2</v>
      </c>
      <c r="C210">
        <v>-0.111328125</v>
      </c>
      <c r="D210">
        <v>1.032958984375</v>
      </c>
      <c r="E210">
        <v>-0.46539306640625</v>
      </c>
      <c r="F210">
        <v>-1.77001953125</v>
      </c>
      <c r="G210">
        <v>-0.385284423828125</v>
      </c>
    </row>
    <row r="211" spans="1:7" x14ac:dyDescent="0.35">
      <c r="A211">
        <f>210*(1/37)</f>
        <v>5.6756756756756763</v>
      </c>
      <c r="B211">
        <v>6.689453125E-2</v>
      </c>
      <c r="C211">
        <v>-0.110595703125</v>
      </c>
      <c r="D211">
        <v>1.035400390625</v>
      </c>
      <c r="E211">
        <v>-0.46539306640625</v>
      </c>
      <c r="F211">
        <v>0.38909912109375</v>
      </c>
      <c r="G211">
        <v>-1.842498779296875</v>
      </c>
    </row>
    <row r="212" spans="1:7" x14ac:dyDescent="0.35">
      <c r="A212">
        <f>211*(1/37)</f>
        <v>5.7027027027027026</v>
      </c>
      <c r="B212">
        <v>6.8603515625E-2</v>
      </c>
      <c r="C212">
        <v>-0.111328125</v>
      </c>
      <c r="D212">
        <v>1.04345703125</v>
      </c>
      <c r="E212">
        <v>1.491546630859375</v>
      </c>
      <c r="F212">
        <v>-1.77001953125</v>
      </c>
      <c r="G212">
        <v>1.605987548828125</v>
      </c>
    </row>
    <row r="213" spans="1:7" x14ac:dyDescent="0.35">
      <c r="A213">
        <f>212*(1/37)</f>
        <v>5.7297297297297298</v>
      </c>
      <c r="B213">
        <v>6.8603515625E-2</v>
      </c>
      <c r="C213">
        <v>-0.111328125</v>
      </c>
      <c r="D213">
        <v>1.04345703125</v>
      </c>
      <c r="E213">
        <v>1.491546630859375</v>
      </c>
      <c r="F213">
        <v>-1.77001953125</v>
      </c>
      <c r="G213">
        <v>1.605987548828125</v>
      </c>
    </row>
    <row r="214" spans="1:7" x14ac:dyDescent="0.35">
      <c r="A214">
        <f>213*(1/37)</f>
        <v>5.756756756756757</v>
      </c>
      <c r="B214">
        <v>6.8115234375E-2</v>
      </c>
      <c r="C214">
        <v>-0.110107421875</v>
      </c>
      <c r="D214">
        <v>1.033447265625</v>
      </c>
      <c r="E214">
        <v>1.102447509765625</v>
      </c>
      <c r="F214">
        <v>-1.003265380859375</v>
      </c>
      <c r="G214">
        <v>-1.45721435546875</v>
      </c>
    </row>
    <row r="215" spans="1:7" x14ac:dyDescent="0.35">
      <c r="A215">
        <f>214*(1/37)</f>
        <v>5.7837837837837842</v>
      </c>
      <c r="B215">
        <v>6.34765625E-2</v>
      </c>
      <c r="C215">
        <v>-0.112548828125</v>
      </c>
      <c r="D215">
        <v>1.0322265625</v>
      </c>
      <c r="E215">
        <v>-0.46539306640625</v>
      </c>
      <c r="F215">
        <v>-2.92205810546875</v>
      </c>
      <c r="G215">
        <v>0.8392333984375</v>
      </c>
    </row>
    <row r="216" spans="1:7" x14ac:dyDescent="0.35">
      <c r="A216">
        <f>215*(1/37)</f>
        <v>5.8108108108108114</v>
      </c>
      <c r="B216">
        <v>6.4697265625E-2</v>
      </c>
      <c r="C216">
        <v>-0.11474609375</v>
      </c>
      <c r="D216">
        <v>1.041259765625</v>
      </c>
      <c r="E216">
        <v>-7.2479248046875E-2</v>
      </c>
      <c r="F216">
        <v>-1.77001953125</v>
      </c>
      <c r="G216">
        <v>-1.07574462890625</v>
      </c>
    </row>
    <row r="217" spans="1:7" x14ac:dyDescent="0.35">
      <c r="A217">
        <f>216*(1/37)</f>
        <v>5.8378378378378386</v>
      </c>
      <c r="B217">
        <v>6.6162109375E-2</v>
      </c>
      <c r="C217">
        <v>-0.11181640625</v>
      </c>
      <c r="D217">
        <v>1.03857421875</v>
      </c>
      <c r="E217">
        <v>-1.64031982421875</v>
      </c>
      <c r="F217">
        <v>-0.61798095703125</v>
      </c>
      <c r="G217">
        <v>0.457763671875</v>
      </c>
    </row>
    <row r="218" spans="1:7" x14ac:dyDescent="0.35">
      <c r="A218">
        <f>217*(1/37)</f>
        <v>5.8648648648648649</v>
      </c>
      <c r="B218">
        <v>6.298828125E-2</v>
      </c>
      <c r="C218">
        <v>-0.111572265625</v>
      </c>
      <c r="D218">
        <v>1.0419921875</v>
      </c>
      <c r="E218">
        <v>-2.422332763671875</v>
      </c>
      <c r="F218">
        <v>-1.003265380859375</v>
      </c>
      <c r="G218">
        <v>-0.308990478515625</v>
      </c>
    </row>
    <row r="219" spans="1:7" x14ac:dyDescent="0.35">
      <c r="A219">
        <f>218*(1/37)</f>
        <v>5.8918918918918921</v>
      </c>
      <c r="B219">
        <v>7.3974609375E-2</v>
      </c>
      <c r="C219">
        <v>-0.10498046875</v>
      </c>
      <c r="D219">
        <v>1.035400390625</v>
      </c>
      <c r="E219">
        <v>2.2735595703125</v>
      </c>
      <c r="F219">
        <v>-1.003265380859375</v>
      </c>
      <c r="G219">
        <v>7.2479248046875E-2</v>
      </c>
    </row>
    <row r="220" spans="1:7" x14ac:dyDescent="0.35">
      <c r="A220">
        <f>219*(1/37)</f>
        <v>5.9189189189189193</v>
      </c>
      <c r="B220">
        <v>7.373046875E-2</v>
      </c>
      <c r="C220">
        <v>-0.1123046875</v>
      </c>
      <c r="D220">
        <v>1.040771484375</v>
      </c>
      <c r="E220">
        <v>-0.46539306640625</v>
      </c>
      <c r="F220">
        <v>-0.61798095703125</v>
      </c>
      <c r="G220">
        <v>2.410888671875</v>
      </c>
    </row>
    <row r="221" spans="1:7" x14ac:dyDescent="0.35">
      <c r="A221">
        <f>220*(1/37)</f>
        <v>5.9459459459459465</v>
      </c>
      <c r="B221">
        <v>6.9091796875E-2</v>
      </c>
      <c r="C221">
        <v>-0.11181640625</v>
      </c>
      <c r="D221">
        <v>1.036376953125</v>
      </c>
      <c r="E221">
        <v>-1.247406005859375</v>
      </c>
      <c r="F221">
        <v>0.5340576171875</v>
      </c>
      <c r="G221">
        <v>1.987457275390625</v>
      </c>
    </row>
    <row r="222" spans="1:7" x14ac:dyDescent="0.35">
      <c r="A222">
        <f>221*(1/37)</f>
        <v>5.9729729729729737</v>
      </c>
      <c r="B222">
        <v>7.12890625E-2</v>
      </c>
      <c r="C222">
        <v>-0.1044921875</v>
      </c>
      <c r="D222">
        <v>1.038818359375</v>
      </c>
      <c r="E222">
        <v>-2.422332763671875</v>
      </c>
      <c r="F222">
        <v>-0.61798095703125</v>
      </c>
      <c r="G222">
        <v>2.75421142578125</v>
      </c>
    </row>
    <row r="223" spans="1:7" x14ac:dyDescent="0.35">
      <c r="A223">
        <f>222*(1/37)</f>
        <v>6</v>
      </c>
      <c r="B223">
        <v>7.1044921875E-2</v>
      </c>
      <c r="C223">
        <v>-0.112548828125</v>
      </c>
      <c r="D223">
        <v>1.034912109375</v>
      </c>
      <c r="E223">
        <v>0.51116943359375</v>
      </c>
      <c r="F223">
        <v>-2.155303955078125</v>
      </c>
      <c r="G223">
        <v>2.37274169921875</v>
      </c>
    </row>
    <row r="224" spans="1:7" x14ac:dyDescent="0.35">
      <c r="A224">
        <f>223*(1/37)</f>
        <v>6.0270270270270272</v>
      </c>
      <c r="B224">
        <v>7.2998046875E-2</v>
      </c>
      <c r="C224">
        <v>-0.112060546875</v>
      </c>
      <c r="D224">
        <v>1.03759765625</v>
      </c>
      <c r="E224">
        <v>0.70953369140625</v>
      </c>
      <c r="F224">
        <v>-4.459381103515625</v>
      </c>
      <c r="G224">
        <v>0.457763671875</v>
      </c>
    </row>
    <row r="225" spans="1:7" x14ac:dyDescent="0.35">
      <c r="A225">
        <f>224*(1/37)</f>
        <v>6.0540540540540544</v>
      </c>
      <c r="B225">
        <v>6.640625E-2</v>
      </c>
      <c r="C225">
        <v>-0.106689453125</v>
      </c>
      <c r="D225">
        <v>1.038330078125</v>
      </c>
      <c r="E225">
        <v>1.102447509765625</v>
      </c>
      <c r="F225">
        <v>-1.003265380859375</v>
      </c>
      <c r="G225">
        <v>-3.90625</v>
      </c>
    </row>
    <row r="226" spans="1:7" x14ac:dyDescent="0.35">
      <c r="A226">
        <f>225*(1/37)</f>
        <v>6.0810810810810816</v>
      </c>
      <c r="B226">
        <v>7.1044921875E-2</v>
      </c>
      <c r="C226">
        <v>-0.10888671875</v>
      </c>
      <c r="D226">
        <v>1.0400390625</v>
      </c>
      <c r="E226">
        <v>1.483917236328125</v>
      </c>
      <c r="F226">
        <v>-0.61798095703125</v>
      </c>
      <c r="G226">
        <v>-1.45721435546875</v>
      </c>
    </row>
    <row r="227" spans="1:7" x14ac:dyDescent="0.35">
      <c r="A227">
        <f>226*(1/37)</f>
        <v>6.1081081081081088</v>
      </c>
      <c r="B227">
        <v>7.5927734375E-2</v>
      </c>
      <c r="C227">
        <v>-0.11181640625</v>
      </c>
      <c r="D227">
        <v>1.035400390625</v>
      </c>
      <c r="E227">
        <v>2.2735595703125</v>
      </c>
      <c r="F227">
        <v>-2.92205810546875</v>
      </c>
      <c r="G227">
        <v>0.8392333984375</v>
      </c>
    </row>
    <row r="228" spans="1:7" x14ac:dyDescent="0.35">
      <c r="A228">
        <f>227*(1/37)</f>
        <v>6.1351351351351351</v>
      </c>
      <c r="B228">
        <v>7.2021484375E-2</v>
      </c>
      <c r="C228">
        <v>-0.102783203125</v>
      </c>
      <c r="D228">
        <v>1.036376953125</v>
      </c>
      <c r="E228">
        <v>-3.204345703125</v>
      </c>
      <c r="F228">
        <v>-1.77001953125</v>
      </c>
      <c r="G228">
        <v>-0.308990478515625</v>
      </c>
    </row>
    <row r="229" spans="1:7" x14ac:dyDescent="0.35">
      <c r="A229">
        <f>228*(1/37)</f>
        <v>6.1621621621621623</v>
      </c>
      <c r="B229">
        <v>6.5673828125E-2</v>
      </c>
      <c r="C229">
        <v>-0.110107421875</v>
      </c>
      <c r="D229">
        <v>1.037109375</v>
      </c>
      <c r="E229">
        <v>-0.858306884765625</v>
      </c>
      <c r="F229">
        <v>-1.003265380859375</v>
      </c>
      <c r="G229">
        <v>0.457763671875</v>
      </c>
    </row>
    <row r="230" spans="1:7" x14ac:dyDescent="0.35">
      <c r="A230">
        <f>229*(1/37)</f>
        <v>6.1891891891891895</v>
      </c>
      <c r="B230">
        <v>6.5185546875E-2</v>
      </c>
      <c r="C230">
        <v>-0.100341796875</v>
      </c>
      <c r="D230">
        <v>1.033935546875</v>
      </c>
      <c r="E230">
        <v>-0.46539306640625</v>
      </c>
      <c r="F230">
        <v>1.300811767578125</v>
      </c>
      <c r="G230">
        <v>4.673004150390625</v>
      </c>
    </row>
    <row r="231" spans="1:7" x14ac:dyDescent="0.35">
      <c r="A231">
        <f>230*(1/37)</f>
        <v>6.2162162162162167</v>
      </c>
      <c r="B231">
        <v>6.15234375E-2</v>
      </c>
      <c r="C231">
        <v>-0.106201171875</v>
      </c>
      <c r="D231">
        <v>1.039794921875</v>
      </c>
      <c r="E231">
        <v>-0.46539306640625</v>
      </c>
      <c r="F231">
        <v>-0.61798095703125</v>
      </c>
      <c r="G231">
        <v>-0.308990478515625</v>
      </c>
    </row>
    <row r="232" spans="1:7" x14ac:dyDescent="0.35">
      <c r="A232">
        <f>231*(1/37)</f>
        <v>6.2432432432432439</v>
      </c>
      <c r="B232" s="2">
        <v>7.373046875E-2</v>
      </c>
      <c r="C232" s="2">
        <v>-0.109375</v>
      </c>
      <c r="D232" s="2">
        <v>1.033447265625</v>
      </c>
      <c r="E232" s="2">
        <v>-7.62939453125E-2</v>
      </c>
      <c r="F232" s="2">
        <v>0.152587890625</v>
      </c>
      <c r="G232" s="2">
        <v>0.8392333984375</v>
      </c>
    </row>
    <row r="233" spans="1:7" x14ac:dyDescent="0.35">
      <c r="A233">
        <f>232*(1/37)</f>
        <v>6.2702702702702702</v>
      </c>
      <c r="B233">
        <v>7.373046875E-2</v>
      </c>
      <c r="C233">
        <v>-0.109375</v>
      </c>
      <c r="D233">
        <v>1.033447265625</v>
      </c>
      <c r="E233">
        <v>-7.62939453125E-2</v>
      </c>
      <c r="F233">
        <v>0.152587890625</v>
      </c>
      <c r="G233">
        <v>0.8392333984375</v>
      </c>
    </row>
    <row r="234" spans="1:7" x14ac:dyDescent="0.35">
      <c r="A234">
        <f>233*(1/37)</f>
        <v>6.2972972972972974</v>
      </c>
      <c r="B234">
        <v>7.3974609375E-2</v>
      </c>
      <c r="C234">
        <v>-0.108154296875</v>
      </c>
      <c r="D234">
        <v>1.032958984375</v>
      </c>
      <c r="E234">
        <v>2.277374267578125</v>
      </c>
      <c r="F234">
        <v>-1.77001953125</v>
      </c>
      <c r="G234">
        <v>3.139495849609375</v>
      </c>
    </row>
    <row r="235" spans="1:7" x14ac:dyDescent="0.35">
      <c r="A235">
        <f>234*(1/37)</f>
        <v>6.3243243243243246</v>
      </c>
      <c r="B235">
        <v>7.3974609375E-2</v>
      </c>
      <c r="C235">
        <v>-0.108154296875</v>
      </c>
      <c r="D235">
        <v>1.032958984375</v>
      </c>
      <c r="E235">
        <v>2.277374267578125</v>
      </c>
      <c r="F235">
        <v>-1.77001953125</v>
      </c>
      <c r="G235">
        <v>3.139495849609375</v>
      </c>
    </row>
    <row r="236" spans="1:7" x14ac:dyDescent="0.35">
      <c r="A236">
        <f>235*(1/37)</f>
        <v>6.3513513513513518</v>
      </c>
      <c r="B236">
        <v>7.32421875E-2</v>
      </c>
      <c r="C236">
        <v>-0.10888671875</v>
      </c>
      <c r="D236">
        <v>1.03173828125</v>
      </c>
      <c r="E236">
        <v>-2.81524658203125</v>
      </c>
      <c r="F236">
        <v>-3.307342529296875</v>
      </c>
      <c r="G236">
        <v>-1.1138916015625</v>
      </c>
    </row>
    <row r="237" spans="1:7" x14ac:dyDescent="0.35">
      <c r="A237">
        <f>236*(1/37)</f>
        <v>6.378378378378379</v>
      </c>
      <c r="B237">
        <v>6.787109375E-2</v>
      </c>
      <c r="C237">
        <v>-0.10888671875</v>
      </c>
      <c r="D237">
        <v>1.024169921875</v>
      </c>
      <c r="E237">
        <v>1.491546630859375</v>
      </c>
      <c r="F237">
        <v>-1.003265380859375</v>
      </c>
      <c r="G237">
        <v>-1.45721435546875</v>
      </c>
    </row>
    <row r="238" spans="1:7" x14ac:dyDescent="0.35">
      <c r="A238">
        <f>237*(1/37)</f>
        <v>6.4054054054054061</v>
      </c>
      <c r="B238">
        <v>6.787109375E-2</v>
      </c>
      <c r="C238">
        <v>-0.10888671875</v>
      </c>
      <c r="D238">
        <v>1.024169921875</v>
      </c>
      <c r="E238">
        <v>1.491546630859375</v>
      </c>
      <c r="F238">
        <v>-1.003265380859375</v>
      </c>
      <c r="G238">
        <v>-1.45721435546875</v>
      </c>
    </row>
    <row r="239" spans="1:7" x14ac:dyDescent="0.35">
      <c r="A239">
        <f>238*(1/37)</f>
        <v>6.4324324324324325</v>
      </c>
      <c r="B239">
        <v>6.7138671875E-2</v>
      </c>
      <c r="C239">
        <v>-0.107666015625</v>
      </c>
      <c r="D239">
        <v>1.0302734375</v>
      </c>
      <c r="E239">
        <v>0.316619873046875</v>
      </c>
      <c r="F239">
        <v>-2.536773681640625</v>
      </c>
      <c r="G239">
        <v>0.457763671875</v>
      </c>
    </row>
    <row r="240" spans="1:7" x14ac:dyDescent="0.35">
      <c r="A240">
        <f>239*(1/37)</f>
        <v>6.4594594594594597</v>
      </c>
      <c r="B240">
        <v>6.7138671875E-2</v>
      </c>
      <c r="C240">
        <v>-0.107666015625</v>
      </c>
      <c r="D240">
        <v>1.0302734375</v>
      </c>
      <c r="E240">
        <v>0.316619873046875</v>
      </c>
      <c r="F240">
        <v>-2.536773681640625</v>
      </c>
      <c r="G240">
        <v>0.457763671875</v>
      </c>
    </row>
    <row r="241" spans="1:7" x14ac:dyDescent="0.35">
      <c r="A241">
        <f>240*(1/37)</f>
        <v>6.4864864864864868</v>
      </c>
      <c r="B241">
        <v>6.787109375E-2</v>
      </c>
      <c r="C241">
        <v>-0.109619140625</v>
      </c>
      <c r="D241">
        <v>1.0458984375</v>
      </c>
      <c r="E241">
        <v>0.118255615234375</v>
      </c>
      <c r="F241">
        <v>-2.155303955078125</v>
      </c>
      <c r="G241">
        <v>2.37274169921875</v>
      </c>
    </row>
    <row r="242" spans="1:7" x14ac:dyDescent="0.35">
      <c r="A242">
        <f>241*(1/37)</f>
        <v>6.513513513513514</v>
      </c>
      <c r="B242">
        <v>7.421875E-2</v>
      </c>
      <c r="C242">
        <v>-0.109619140625</v>
      </c>
      <c r="D242">
        <v>1.0390625</v>
      </c>
      <c r="E242">
        <v>0.316619873046875</v>
      </c>
      <c r="F242">
        <v>1.926422119140625</v>
      </c>
      <c r="G242">
        <v>4.2877197265625</v>
      </c>
    </row>
    <row r="243" spans="1:7" x14ac:dyDescent="0.35">
      <c r="A243">
        <f>242*(1/37)</f>
        <v>6.5405405405405412</v>
      </c>
      <c r="B243">
        <v>7.421875E-2</v>
      </c>
      <c r="C243">
        <v>-0.109619140625</v>
      </c>
      <c r="D243">
        <v>1.0390625</v>
      </c>
      <c r="E243">
        <v>0.316619873046875</v>
      </c>
      <c r="F243">
        <v>1.926422119140625</v>
      </c>
      <c r="G243">
        <v>4.2877197265625</v>
      </c>
    </row>
    <row r="244" spans="1:7" x14ac:dyDescent="0.35">
      <c r="A244">
        <f>243*(1/37)</f>
        <v>6.5675675675675675</v>
      </c>
      <c r="B244">
        <v>6.9580078125E-2</v>
      </c>
      <c r="C244">
        <v>-0.113037109375</v>
      </c>
      <c r="D244">
        <v>1.03662109375</v>
      </c>
      <c r="E244">
        <v>-0.858306884765625</v>
      </c>
      <c r="F244">
        <v>-2.536773681640625</v>
      </c>
      <c r="G244">
        <v>1.605987548828125</v>
      </c>
    </row>
    <row r="245" spans="1:7" x14ac:dyDescent="0.35">
      <c r="A245">
        <f>244*(1/37)</f>
        <v>6.5945945945945947</v>
      </c>
      <c r="B245">
        <v>6.9580078125E-2</v>
      </c>
      <c r="C245">
        <v>-0.113037109375</v>
      </c>
      <c r="D245">
        <v>1.03662109375</v>
      </c>
      <c r="E245">
        <v>-0.858306884765625</v>
      </c>
      <c r="F245">
        <v>-2.536773681640625</v>
      </c>
      <c r="G245">
        <v>1.605987548828125</v>
      </c>
    </row>
    <row r="246" spans="1:7" x14ac:dyDescent="0.35">
      <c r="A246">
        <f>245*(1/37)</f>
        <v>6.6216216216216219</v>
      </c>
      <c r="B246">
        <v>7.080078125E-2</v>
      </c>
      <c r="C246">
        <v>-0.1123046875</v>
      </c>
      <c r="D246">
        <v>1.03759765625</v>
      </c>
      <c r="E246">
        <v>-2.0294189453125</v>
      </c>
      <c r="F246">
        <v>-3.307342529296875</v>
      </c>
      <c r="G246">
        <v>2.7923583984375</v>
      </c>
    </row>
    <row r="247" spans="1:7" x14ac:dyDescent="0.35">
      <c r="A247">
        <f>246*(1/37)</f>
        <v>6.6486486486486491</v>
      </c>
      <c r="B247">
        <v>7.080078125E-2</v>
      </c>
      <c r="C247">
        <v>-0.1123046875</v>
      </c>
      <c r="D247">
        <v>1.03759765625</v>
      </c>
      <c r="E247">
        <v>-2.0294189453125</v>
      </c>
      <c r="F247">
        <v>-3.307342529296875</v>
      </c>
      <c r="G247">
        <v>2.7923583984375</v>
      </c>
    </row>
    <row r="248" spans="1:7" x14ac:dyDescent="0.35">
      <c r="A248">
        <f>247*(1/37)</f>
        <v>6.6756756756756763</v>
      </c>
      <c r="B248">
        <v>6.5673828125E-2</v>
      </c>
      <c r="C248">
        <v>-0.111328125</v>
      </c>
      <c r="D248">
        <v>1.033935546875</v>
      </c>
      <c r="E248">
        <v>2.277374267578125</v>
      </c>
      <c r="F248">
        <v>0.919342041015625</v>
      </c>
      <c r="G248">
        <v>3.139495849609375</v>
      </c>
    </row>
    <row r="249" spans="1:7" x14ac:dyDescent="0.35">
      <c r="A249">
        <f>248*(1/37)</f>
        <v>6.7027027027027035</v>
      </c>
      <c r="B249">
        <v>6.5673828125E-2</v>
      </c>
      <c r="C249">
        <v>-0.111328125</v>
      </c>
      <c r="D249">
        <v>1.033935546875</v>
      </c>
      <c r="E249">
        <v>2.277374267578125</v>
      </c>
      <c r="F249">
        <v>0.919342041015625</v>
      </c>
      <c r="G249">
        <v>3.139495849609375</v>
      </c>
    </row>
    <row r="250" spans="1:7" x14ac:dyDescent="0.35">
      <c r="A250">
        <f>249*(1/37)</f>
        <v>6.7297297297297298</v>
      </c>
      <c r="B250">
        <v>6.15234375E-2</v>
      </c>
      <c r="C250">
        <v>-0.1083984375</v>
      </c>
      <c r="D250">
        <v>1.03271484375</v>
      </c>
      <c r="E250">
        <v>2.277374267578125</v>
      </c>
      <c r="F250">
        <v>-1.003265380859375</v>
      </c>
      <c r="G250">
        <v>-2.223968505859375</v>
      </c>
    </row>
    <row r="251" spans="1:7" x14ac:dyDescent="0.35">
      <c r="A251">
        <f>250*(1/37)</f>
        <v>6.756756756756757</v>
      </c>
      <c r="B251">
        <v>6.34765625E-2</v>
      </c>
      <c r="C251">
        <v>-0.11181640625</v>
      </c>
      <c r="D251">
        <v>1.031494140625</v>
      </c>
      <c r="E251">
        <v>1.689910888671875</v>
      </c>
      <c r="F251">
        <v>-1.003265380859375</v>
      </c>
      <c r="G251">
        <v>1.99127197265625</v>
      </c>
    </row>
    <row r="252" spans="1:7" x14ac:dyDescent="0.35">
      <c r="A252">
        <f>251*(1/37)</f>
        <v>6.7837837837837842</v>
      </c>
      <c r="B252">
        <v>6.34765625E-2</v>
      </c>
      <c r="C252">
        <v>-0.11181640625</v>
      </c>
      <c r="D252">
        <v>1.031494140625</v>
      </c>
      <c r="E252">
        <v>1.689910888671875</v>
      </c>
      <c r="F252">
        <v>-1.003265380859375</v>
      </c>
      <c r="G252">
        <v>1.99127197265625</v>
      </c>
    </row>
    <row r="253" spans="1:7" x14ac:dyDescent="0.35">
      <c r="A253">
        <f>252*(1/37)</f>
        <v>6.8108108108108114</v>
      </c>
      <c r="B253">
        <v>6.9580078125E-2</v>
      </c>
      <c r="C253">
        <v>-0.111572265625</v>
      </c>
      <c r="D253">
        <v>1.0361328125</v>
      </c>
      <c r="E253">
        <v>1.102447509765625</v>
      </c>
      <c r="F253">
        <v>0.774383544921875</v>
      </c>
      <c r="G253">
        <v>2.758026123046875</v>
      </c>
    </row>
    <row r="254" spans="1:7" x14ac:dyDescent="0.35">
      <c r="A254">
        <f>253*(1/37)</f>
        <v>6.8378378378378386</v>
      </c>
      <c r="B254">
        <v>6.9580078125E-2</v>
      </c>
      <c r="C254">
        <v>-0.111572265625</v>
      </c>
      <c r="D254">
        <v>1.0361328125</v>
      </c>
      <c r="E254">
        <v>1.102447509765625</v>
      </c>
      <c r="F254">
        <v>0.774383544921875</v>
      </c>
      <c r="G254">
        <v>2.758026123046875</v>
      </c>
    </row>
    <row r="255" spans="1:7" x14ac:dyDescent="0.35">
      <c r="A255">
        <f>254*(1/37)</f>
        <v>6.8648648648648649</v>
      </c>
      <c r="B255">
        <v>6.689453125E-2</v>
      </c>
      <c r="C255">
        <v>-0.106689453125</v>
      </c>
      <c r="D255">
        <v>1.0361328125</v>
      </c>
      <c r="E255">
        <v>1.491546630859375</v>
      </c>
      <c r="F255">
        <v>-2.3651123046875</v>
      </c>
      <c r="G255">
        <v>-1.07574462890625</v>
      </c>
    </row>
    <row r="256" spans="1:7" x14ac:dyDescent="0.35">
      <c r="A256">
        <f>255*(1/37)</f>
        <v>6.8918918918918921</v>
      </c>
      <c r="B256">
        <v>7.32421875E-2</v>
      </c>
      <c r="C256">
        <v>-0.111083984375</v>
      </c>
      <c r="D256">
        <v>1.03564453125</v>
      </c>
      <c r="E256">
        <v>-0.858306884765625</v>
      </c>
      <c r="F256">
        <v>-1.77001953125</v>
      </c>
      <c r="G256">
        <v>1.224517822265625</v>
      </c>
    </row>
    <row r="257" spans="1:7" x14ac:dyDescent="0.35">
      <c r="A257">
        <f>256*(1/37)</f>
        <v>6.9189189189189193</v>
      </c>
      <c r="B257">
        <v>6.5185546875E-2</v>
      </c>
      <c r="C257">
        <v>-0.10888671875</v>
      </c>
      <c r="D257">
        <v>1.041015625</v>
      </c>
      <c r="E257">
        <v>-0.858306884765625</v>
      </c>
      <c r="F257">
        <v>-2.54058837890625</v>
      </c>
      <c r="G257">
        <v>0.8392333984375</v>
      </c>
    </row>
    <row r="258" spans="1:7" x14ac:dyDescent="0.35">
      <c r="A258">
        <f>257*(1/37)</f>
        <v>6.9459459459459465</v>
      </c>
      <c r="B258">
        <v>6.5185546875E-2</v>
      </c>
      <c r="C258">
        <v>-0.10888671875</v>
      </c>
      <c r="D258">
        <v>1.041015625</v>
      </c>
      <c r="E258">
        <v>-0.858306884765625</v>
      </c>
      <c r="F258">
        <v>-2.54058837890625</v>
      </c>
      <c r="G258">
        <v>0.8392333984375</v>
      </c>
    </row>
    <row r="259" spans="1:7" x14ac:dyDescent="0.35">
      <c r="A259">
        <f>258*(1/37)</f>
        <v>6.9729729729729737</v>
      </c>
      <c r="B259">
        <v>7.1533203125E-2</v>
      </c>
      <c r="C259">
        <v>-0.11376953125</v>
      </c>
      <c r="D259">
        <v>1.0390625</v>
      </c>
      <c r="E259">
        <v>0.316619873046875</v>
      </c>
      <c r="F259">
        <v>-3.688812255859375</v>
      </c>
      <c r="G259">
        <v>-1.07574462890625</v>
      </c>
    </row>
    <row r="260" spans="1:7" x14ac:dyDescent="0.35">
      <c r="A260">
        <f>259*(1/37)</f>
        <v>7</v>
      </c>
      <c r="B260">
        <v>7.1533203125E-2</v>
      </c>
      <c r="C260">
        <v>-0.11376953125</v>
      </c>
      <c r="D260">
        <v>1.0390625</v>
      </c>
      <c r="E260">
        <v>0.316619873046875</v>
      </c>
      <c r="F260">
        <v>-3.688812255859375</v>
      </c>
      <c r="G260">
        <v>-1.07574462890625</v>
      </c>
    </row>
    <row r="261" spans="1:7" x14ac:dyDescent="0.35">
      <c r="A261">
        <f>260*(1/37)</f>
        <v>7.0270270270270272</v>
      </c>
      <c r="B261">
        <v>6.884765625E-2</v>
      </c>
      <c r="C261">
        <v>-0.109130859375</v>
      </c>
      <c r="D261">
        <v>1.037841796875</v>
      </c>
      <c r="E261">
        <v>0.31280517578125</v>
      </c>
      <c r="F261">
        <v>-0.232696533203125</v>
      </c>
      <c r="G261">
        <v>1.605987548828125</v>
      </c>
    </row>
    <row r="262" spans="1:7" x14ac:dyDescent="0.35">
      <c r="A262">
        <f>261*(1/37)</f>
        <v>7.0540540540540544</v>
      </c>
      <c r="B262">
        <v>6.884765625E-2</v>
      </c>
      <c r="C262">
        <v>-0.109130859375</v>
      </c>
      <c r="D262">
        <v>1.037841796875</v>
      </c>
      <c r="E262">
        <v>0.31280517578125</v>
      </c>
      <c r="F262">
        <v>-0.232696533203125</v>
      </c>
      <c r="G262">
        <v>1.605987548828125</v>
      </c>
    </row>
    <row r="263" spans="1:7" x14ac:dyDescent="0.35">
      <c r="A263">
        <f>262*(1/37)</f>
        <v>7.0810810810810816</v>
      </c>
      <c r="B263">
        <v>6.73828125E-2</v>
      </c>
      <c r="C263">
        <v>-0.109130859375</v>
      </c>
      <c r="D263">
        <v>1.0302734375</v>
      </c>
      <c r="E263">
        <v>3.841400146484375</v>
      </c>
      <c r="F263">
        <v>-0.232696533203125</v>
      </c>
      <c r="G263">
        <v>2.37274169921875</v>
      </c>
    </row>
    <row r="264" spans="1:7" x14ac:dyDescent="0.35">
      <c r="A264">
        <f>263*(1/37)</f>
        <v>7.1081081081081088</v>
      </c>
      <c r="B264">
        <v>6.73828125E-2</v>
      </c>
      <c r="C264">
        <v>-0.109130859375</v>
      </c>
      <c r="D264">
        <v>1.0302734375</v>
      </c>
      <c r="E264">
        <v>3.841400146484375</v>
      </c>
      <c r="F264">
        <v>-0.232696533203125</v>
      </c>
      <c r="G264">
        <v>2.37274169921875</v>
      </c>
    </row>
    <row r="265" spans="1:7" x14ac:dyDescent="0.35">
      <c r="A265">
        <f>264*(1/37)</f>
        <v>7.1351351351351351</v>
      </c>
      <c r="B265">
        <v>6.8359375E-2</v>
      </c>
      <c r="C265">
        <v>-0.110107421875</v>
      </c>
      <c r="D265">
        <v>1.03466796875</v>
      </c>
      <c r="E265">
        <v>3.452301025390625</v>
      </c>
      <c r="F265">
        <v>1.369476318359375</v>
      </c>
      <c r="G265">
        <v>0.8392333984375</v>
      </c>
    </row>
    <row r="266" spans="1:7" x14ac:dyDescent="0.35">
      <c r="A266">
        <f>265*(1/37)</f>
        <v>7.1621621621621623</v>
      </c>
      <c r="B266">
        <v>6.884765625E-2</v>
      </c>
      <c r="C266">
        <v>-0.109375</v>
      </c>
      <c r="D266">
        <v>1.044921875</v>
      </c>
      <c r="E266">
        <v>1.491546630859375</v>
      </c>
      <c r="F266">
        <v>-2.155303955078125</v>
      </c>
      <c r="G266">
        <v>5.054473876953125</v>
      </c>
    </row>
    <row r="267" spans="1:7" x14ac:dyDescent="0.35">
      <c r="A267">
        <f>266*(1/37)</f>
        <v>7.1891891891891895</v>
      </c>
      <c r="B267">
        <v>7.03125E-2</v>
      </c>
      <c r="C267">
        <v>-0.11328125</v>
      </c>
      <c r="D267">
        <v>1.03759765625</v>
      </c>
      <c r="E267">
        <v>0.316619873046875</v>
      </c>
      <c r="F267">
        <v>2.452850341796875</v>
      </c>
      <c r="G267">
        <v>-1.15203857421875</v>
      </c>
    </row>
    <row r="268" spans="1:7" x14ac:dyDescent="0.35">
      <c r="A268">
        <f>267*(1/37)</f>
        <v>7.2162162162162167</v>
      </c>
      <c r="B268">
        <v>7.03125E-2</v>
      </c>
      <c r="C268">
        <v>-0.11328125</v>
      </c>
      <c r="D268">
        <v>1.03759765625</v>
      </c>
      <c r="E268">
        <v>0.316619873046875</v>
      </c>
      <c r="F268">
        <v>2.452850341796875</v>
      </c>
      <c r="G268">
        <v>-1.15203857421875</v>
      </c>
    </row>
    <row r="269" spans="1:7" x14ac:dyDescent="0.35">
      <c r="A269">
        <f>268*(1/37)</f>
        <v>7.2432432432432439</v>
      </c>
      <c r="B269">
        <v>7.1044921875E-2</v>
      </c>
      <c r="C269">
        <v>-0.115478515625</v>
      </c>
      <c r="D269">
        <v>1.032958984375</v>
      </c>
      <c r="E269">
        <v>-1.64031982421875</v>
      </c>
      <c r="F269">
        <v>-0.61798095703125</v>
      </c>
      <c r="G269">
        <v>1.224517822265625</v>
      </c>
    </row>
    <row r="270" spans="1:7" x14ac:dyDescent="0.35">
      <c r="A270">
        <f>269*(1/37)</f>
        <v>7.2702702702702711</v>
      </c>
      <c r="B270">
        <v>7.1044921875E-2</v>
      </c>
      <c r="C270">
        <v>-0.115478515625</v>
      </c>
      <c r="D270">
        <v>1.032958984375</v>
      </c>
      <c r="E270">
        <v>-1.64031982421875</v>
      </c>
      <c r="F270">
        <v>-0.61798095703125</v>
      </c>
      <c r="G270">
        <v>1.224517822265625</v>
      </c>
    </row>
    <row r="271" spans="1:7" x14ac:dyDescent="0.35">
      <c r="A271">
        <f>270*(1/37)</f>
        <v>7.2972972972972974</v>
      </c>
      <c r="B271">
        <v>7.1044921875E-2</v>
      </c>
      <c r="C271">
        <v>-0.108642578125</v>
      </c>
      <c r="D271">
        <v>1.037353515625</v>
      </c>
      <c r="E271">
        <v>-2.0294189453125</v>
      </c>
      <c r="F271">
        <v>-1.77001953125</v>
      </c>
      <c r="G271">
        <v>0.457763671875</v>
      </c>
    </row>
    <row r="272" spans="1:7" x14ac:dyDescent="0.35">
      <c r="A272">
        <f>271*(1/37)</f>
        <v>7.3243243243243246</v>
      </c>
      <c r="B272">
        <v>7.1044921875E-2</v>
      </c>
      <c r="C272">
        <v>-0.108642578125</v>
      </c>
      <c r="D272">
        <v>1.037353515625</v>
      </c>
      <c r="E272">
        <v>-2.0294189453125</v>
      </c>
      <c r="F272">
        <v>-1.77001953125</v>
      </c>
      <c r="G272">
        <v>0.457763671875</v>
      </c>
    </row>
    <row r="273" spans="1:7" x14ac:dyDescent="0.35">
      <c r="A273">
        <f>272*(1/37)</f>
        <v>7.3513513513513518</v>
      </c>
      <c r="B273">
        <v>6.9580078125E-2</v>
      </c>
      <c r="C273">
        <v>-0.1123046875</v>
      </c>
      <c r="D273">
        <v>1.036865234375</v>
      </c>
      <c r="E273">
        <v>-7.62939453125E-2</v>
      </c>
      <c r="F273">
        <v>-1.77001953125</v>
      </c>
      <c r="G273">
        <v>-1.07574462890625</v>
      </c>
    </row>
    <row r="274" spans="1:7" x14ac:dyDescent="0.35">
      <c r="A274">
        <f>273*(1/37)</f>
        <v>7.378378378378379</v>
      </c>
      <c r="B274">
        <v>7.2509765625E-2</v>
      </c>
      <c r="C274">
        <v>-0.108642578125</v>
      </c>
      <c r="D274">
        <v>1.037353515625</v>
      </c>
      <c r="E274">
        <v>1.102447509765625</v>
      </c>
      <c r="F274">
        <v>-2.92205810546875</v>
      </c>
      <c r="G274">
        <v>7.2479248046875E-2</v>
      </c>
    </row>
    <row r="275" spans="1:7" x14ac:dyDescent="0.35">
      <c r="A275">
        <f>274*(1/37)</f>
        <v>7.4054054054054061</v>
      </c>
      <c r="B275">
        <v>7.2509765625E-2</v>
      </c>
      <c r="C275">
        <v>-0.108642578125</v>
      </c>
      <c r="D275">
        <v>1.037353515625</v>
      </c>
      <c r="E275">
        <v>1.102447509765625</v>
      </c>
      <c r="F275">
        <v>-2.92205810546875</v>
      </c>
      <c r="G275">
        <v>7.2479248046875E-2</v>
      </c>
    </row>
    <row r="276" spans="1:7" x14ac:dyDescent="0.35">
      <c r="A276">
        <f>275*(1/37)</f>
        <v>7.4324324324324325</v>
      </c>
      <c r="B276">
        <v>7.2021484375E-2</v>
      </c>
      <c r="C276">
        <v>-0.10595703125</v>
      </c>
      <c r="D276">
        <v>1.034912109375</v>
      </c>
      <c r="E276">
        <v>2.666473388671875</v>
      </c>
      <c r="F276">
        <v>-1.178741455078125</v>
      </c>
      <c r="G276">
        <v>-1.45721435546875</v>
      </c>
    </row>
    <row r="277" spans="1:7" x14ac:dyDescent="0.35">
      <c r="A277">
        <f>276*(1/37)</f>
        <v>7.4594594594594597</v>
      </c>
      <c r="B277">
        <v>7.2021484375E-2</v>
      </c>
      <c r="C277">
        <v>-0.10595703125</v>
      </c>
      <c r="D277">
        <v>1.034912109375</v>
      </c>
      <c r="E277">
        <v>2.666473388671875</v>
      </c>
      <c r="F277">
        <v>-1.178741455078125</v>
      </c>
      <c r="G277">
        <v>-1.45721435546875</v>
      </c>
    </row>
    <row r="278" spans="1:7" x14ac:dyDescent="0.35">
      <c r="A278">
        <f>277*(1/37)</f>
        <v>7.4864864864864868</v>
      </c>
      <c r="B278">
        <v>7.2021484375E-2</v>
      </c>
      <c r="C278">
        <v>-0.11279296875</v>
      </c>
      <c r="D278">
        <v>1.0400390625</v>
      </c>
      <c r="E278">
        <v>0.70953369140625</v>
      </c>
      <c r="F278">
        <v>-0.232696533203125</v>
      </c>
      <c r="G278">
        <v>2.201080322265625</v>
      </c>
    </row>
    <row r="279" spans="1:7" x14ac:dyDescent="0.35">
      <c r="A279">
        <f>278*(1/37)</f>
        <v>7.513513513513514</v>
      </c>
      <c r="B279">
        <v>7.2021484375E-2</v>
      </c>
      <c r="C279">
        <v>-0.11279296875</v>
      </c>
      <c r="D279">
        <v>1.0400390625</v>
      </c>
      <c r="E279">
        <v>0.70953369140625</v>
      </c>
      <c r="F279">
        <v>-0.232696533203125</v>
      </c>
      <c r="G279">
        <v>2.201080322265625</v>
      </c>
    </row>
    <row r="280" spans="1:7" x14ac:dyDescent="0.35">
      <c r="A280">
        <f>279*(1/37)</f>
        <v>7.5405405405405412</v>
      </c>
      <c r="B280">
        <v>8.056640625E-2</v>
      </c>
      <c r="C280">
        <v>-0.11328125</v>
      </c>
      <c r="D280">
        <v>1.030517578125</v>
      </c>
      <c r="E280">
        <v>1.491546630859375</v>
      </c>
      <c r="F280">
        <v>-1.3885498046875</v>
      </c>
      <c r="G280">
        <v>1.987457275390625</v>
      </c>
    </row>
    <row r="281" spans="1:7" x14ac:dyDescent="0.35">
      <c r="A281">
        <f>280*(1/37)</f>
        <v>7.5675675675675684</v>
      </c>
      <c r="B281">
        <v>8.056640625E-2</v>
      </c>
      <c r="C281">
        <v>-0.11328125</v>
      </c>
      <c r="D281">
        <v>1.030517578125</v>
      </c>
      <c r="E281">
        <v>1.491546630859375</v>
      </c>
      <c r="F281">
        <v>-1.3885498046875</v>
      </c>
      <c r="G281">
        <v>1.987457275390625</v>
      </c>
    </row>
    <row r="282" spans="1:7" x14ac:dyDescent="0.35">
      <c r="A282">
        <f>281*(1/37)</f>
        <v>7.5945945945945947</v>
      </c>
      <c r="B282">
        <v>6.93359375E-2</v>
      </c>
      <c r="C282">
        <v>-0.111328125</v>
      </c>
      <c r="D282">
        <v>1.031005859375</v>
      </c>
      <c r="E282">
        <v>5.40924072265625</v>
      </c>
      <c r="F282">
        <v>-3.307342529296875</v>
      </c>
      <c r="G282">
        <v>-1.07574462890625</v>
      </c>
    </row>
    <row r="283" spans="1:7" x14ac:dyDescent="0.35">
      <c r="A283">
        <f>282*(1/37)</f>
        <v>7.6216216216216219</v>
      </c>
      <c r="B283">
        <v>6.8359375E-2</v>
      </c>
      <c r="C283">
        <v>-0.10888671875</v>
      </c>
      <c r="D283">
        <v>1.034912109375</v>
      </c>
      <c r="E283">
        <v>0.904083251953125</v>
      </c>
      <c r="F283">
        <v>-3.307342529296875</v>
      </c>
      <c r="G283">
        <v>4.673004150390625</v>
      </c>
    </row>
    <row r="284" spans="1:7" x14ac:dyDescent="0.35">
      <c r="A284">
        <f>283*(1/37)</f>
        <v>7.6486486486486491</v>
      </c>
      <c r="B284">
        <v>6.34765625E-2</v>
      </c>
      <c r="C284">
        <v>-0.10693359375</v>
      </c>
      <c r="D284">
        <v>1.03759765625</v>
      </c>
      <c r="E284">
        <v>-3.60107421875</v>
      </c>
      <c r="F284">
        <v>-2.6702880859375E-2</v>
      </c>
      <c r="G284">
        <v>4.2877197265625</v>
      </c>
    </row>
    <row r="285" spans="1:7" x14ac:dyDescent="0.35">
      <c r="A285">
        <f>284*(1/37)</f>
        <v>7.6756756756756763</v>
      </c>
      <c r="B285">
        <v>6.34765625E-2</v>
      </c>
      <c r="C285">
        <v>-0.10693359375</v>
      </c>
      <c r="D285">
        <v>1.03759765625</v>
      </c>
      <c r="E285">
        <v>-3.60107421875</v>
      </c>
      <c r="F285">
        <v>-2.6702880859375E-2</v>
      </c>
      <c r="G285">
        <v>4.2877197265625</v>
      </c>
    </row>
    <row r="286" spans="1:7" x14ac:dyDescent="0.35">
      <c r="A286">
        <f>285*(1/37)</f>
        <v>7.7027027027027035</v>
      </c>
      <c r="B286">
        <v>6.7138671875E-2</v>
      </c>
      <c r="C286">
        <v>-0.119140625</v>
      </c>
      <c r="D286">
        <v>1.038330078125</v>
      </c>
      <c r="E286">
        <v>1.102447509765625</v>
      </c>
      <c r="F286">
        <v>-1.77001953125</v>
      </c>
      <c r="G286">
        <v>1.224517822265625</v>
      </c>
    </row>
    <row r="287" spans="1:7" x14ac:dyDescent="0.35">
      <c r="A287">
        <f>286*(1/37)</f>
        <v>7.7297297297297298</v>
      </c>
      <c r="B287">
        <v>6.7138671875E-2</v>
      </c>
      <c r="C287">
        <v>-0.119140625</v>
      </c>
      <c r="D287">
        <v>1.038330078125</v>
      </c>
      <c r="E287">
        <v>1.102447509765625</v>
      </c>
      <c r="F287">
        <v>-1.77001953125</v>
      </c>
      <c r="G287">
        <v>1.224517822265625</v>
      </c>
    </row>
    <row r="288" spans="1:7" x14ac:dyDescent="0.35">
      <c r="A288">
        <f>287*(1/37)</f>
        <v>7.756756756756757</v>
      </c>
      <c r="B288">
        <v>7.03125E-2</v>
      </c>
      <c r="C288">
        <v>-0.108642578125</v>
      </c>
      <c r="D288">
        <v>1.033447265625</v>
      </c>
      <c r="E288">
        <v>1.491546630859375</v>
      </c>
      <c r="F288">
        <v>-3.688812255859375</v>
      </c>
      <c r="G288">
        <v>2.696990966796875</v>
      </c>
    </row>
    <row r="289" spans="1:7" x14ac:dyDescent="0.35">
      <c r="A289">
        <f>288*(1/37)</f>
        <v>7.7837837837837842</v>
      </c>
      <c r="B289">
        <v>7.03125E-2</v>
      </c>
      <c r="C289">
        <v>-0.108642578125</v>
      </c>
      <c r="D289">
        <v>1.033447265625</v>
      </c>
      <c r="E289">
        <v>1.491546630859375</v>
      </c>
      <c r="F289">
        <v>-3.688812255859375</v>
      </c>
      <c r="G289">
        <v>2.696990966796875</v>
      </c>
    </row>
    <row r="290" spans="1:7" x14ac:dyDescent="0.35">
      <c r="A290">
        <f>289*(1/37)</f>
        <v>7.8108108108108114</v>
      </c>
      <c r="B290">
        <v>7.71484375E-2</v>
      </c>
      <c r="C290">
        <v>-0.11328125</v>
      </c>
      <c r="D290">
        <v>1.036376953125</v>
      </c>
      <c r="E290">
        <v>0.316619873046875</v>
      </c>
      <c r="F290">
        <v>-0.61798095703125</v>
      </c>
      <c r="G290">
        <v>-0.308990478515625</v>
      </c>
    </row>
    <row r="291" spans="1:7" x14ac:dyDescent="0.35">
      <c r="A291">
        <f>290*(1/37)</f>
        <v>7.8378378378378386</v>
      </c>
      <c r="B291">
        <v>7.1044921875E-2</v>
      </c>
      <c r="C291">
        <v>-0.1083984375</v>
      </c>
      <c r="D291">
        <v>1.032958984375</v>
      </c>
      <c r="E291">
        <v>2.666473388671875</v>
      </c>
      <c r="F291">
        <v>-2.155303955078125</v>
      </c>
      <c r="G291">
        <v>2.37274169921875</v>
      </c>
    </row>
    <row r="292" spans="1:7" x14ac:dyDescent="0.35">
      <c r="A292">
        <f>291*(1/37)</f>
        <v>7.8648648648648649</v>
      </c>
      <c r="B292">
        <v>7.1044921875E-2</v>
      </c>
      <c r="C292">
        <v>-0.1083984375</v>
      </c>
      <c r="D292">
        <v>1.032958984375</v>
      </c>
      <c r="E292">
        <v>2.666473388671875</v>
      </c>
      <c r="F292">
        <v>-2.155303955078125</v>
      </c>
      <c r="G292">
        <v>2.37274169921875</v>
      </c>
    </row>
    <row r="293" spans="1:7" x14ac:dyDescent="0.35">
      <c r="A293">
        <f>292*(1/37)</f>
        <v>7.8918918918918921</v>
      </c>
      <c r="B293">
        <v>6.689453125E-2</v>
      </c>
      <c r="C293">
        <v>-0.102294921875</v>
      </c>
      <c r="D293">
        <v>1.033203125</v>
      </c>
      <c r="E293">
        <v>-3.787994384765625</v>
      </c>
      <c r="F293">
        <v>-1.003265380859375</v>
      </c>
      <c r="G293">
        <v>1.987457275390625</v>
      </c>
    </row>
    <row r="294" spans="1:7" x14ac:dyDescent="0.35">
      <c r="A294">
        <f>293*(1/37)</f>
        <v>7.9189189189189193</v>
      </c>
      <c r="B294">
        <v>6.689453125E-2</v>
      </c>
      <c r="C294">
        <v>-0.102294921875</v>
      </c>
      <c r="D294">
        <v>1.033203125</v>
      </c>
      <c r="E294">
        <v>-3.787994384765625</v>
      </c>
      <c r="F294">
        <v>-1.003265380859375</v>
      </c>
      <c r="G294">
        <v>1.987457275390625</v>
      </c>
    </row>
    <row r="295" spans="1:7" x14ac:dyDescent="0.35">
      <c r="A295">
        <f>294*(1/37)</f>
        <v>7.9459459459459465</v>
      </c>
      <c r="B295">
        <v>6.8359375E-2</v>
      </c>
      <c r="C295">
        <v>-0.109375</v>
      </c>
      <c r="D295">
        <v>1.0341796875</v>
      </c>
      <c r="E295">
        <v>1.491546630859375</v>
      </c>
      <c r="F295">
        <v>-5.611419677734375</v>
      </c>
      <c r="G295">
        <v>1.605987548828125</v>
      </c>
    </row>
    <row r="296" spans="1:7" x14ac:dyDescent="0.35">
      <c r="A296">
        <f>295*(1/37)</f>
        <v>7.9729729729729737</v>
      </c>
      <c r="B296">
        <v>6.8359375E-2</v>
      </c>
      <c r="C296">
        <v>-0.109375</v>
      </c>
      <c r="D296">
        <v>1.0341796875</v>
      </c>
      <c r="E296">
        <v>1.491546630859375</v>
      </c>
      <c r="F296">
        <v>-5.611419677734375</v>
      </c>
      <c r="G296">
        <v>1.605987548828125</v>
      </c>
    </row>
    <row r="297" spans="1:7" x14ac:dyDescent="0.35">
      <c r="A297">
        <f>296*(1/37)</f>
        <v>8</v>
      </c>
      <c r="B297">
        <v>6.4697265625E-2</v>
      </c>
      <c r="C297">
        <v>-0.1064453125</v>
      </c>
      <c r="D297">
        <v>1.037109375</v>
      </c>
      <c r="E297">
        <v>-0.858306884765625</v>
      </c>
      <c r="F297">
        <v>-0.58746337890625</v>
      </c>
      <c r="G297">
        <v>0.457763671875</v>
      </c>
    </row>
    <row r="298" spans="1:7" x14ac:dyDescent="0.35">
      <c r="A298">
        <f>297*(1/37)</f>
        <v>8.0270270270270281</v>
      </c>
      <c r="B298">
        <v>6.4697265625E-2</v>
      </c>
      <c r="C298">
        <v>-0.1064453125</v>
      </c>
      <c r="D298">
        <v>1.037109375</v>
      </c>
      <c r="E298">
        <v>-0.858306884765625</v>
      </c>
      <c r="F298">
        <v>-0.58746337890625</v>
      </c>
      <c r="G298">
        <v>0.457763671875</v>
      </c>
    </row>
    <row r="299" spans="1:7" x14ac:dyDescent="0.35">
      <c r="A299">
        <f>298*(1/37)</f>
        <v>8.0540540540540544</v>
      </c>
      <c r="B299">
        <v>6.787109375E-2</v>
      </c>
      <c r="C299">
        <v>-0.11767578125</v>
      </c>
      <c r="D299">
        <v>1.035400390625</v>
      </c>
      <c r="E299">
        <v>-1.64031982421875</v>
      </c>
      <c r="F299">
        <v>-2.54058837890625</v>
      </c>
      <c r="G299">
        <v>1.224517822265625</v>
      </c>
    </row>
    <row r="300" spans="1:7" x14ac:dyDescent="0.35">
      <c r="A300">
        <f>299*(1/37)</f>
        <v>8.0810810810810807</v>
      </c>
      <c r="B300">
        <v>6.787109375E-2</v>
      </c>
      <c r="C300">
        <v>-0.11767578125</v>
      </c>
      <c r="D300">
        <v>1.035400390625</v>
      </c>
      <c r="E300">
        <v>-1.64031982421875</v>
      </c>
      <c r="F300">
        <v>-2.54058837890625</v>
      </c>
      <c r="G300">
        <v>1.224517822265625</v>
      </c>
    </row>
    <row r="301" spans="1:7" x14ac:dyDescent="0.35">
      <c r="A301">
        <f>300*(1/37)</f>
        <v>8.1081081081081088</v>
      </c>
      <c r="B301">
        <v>6.6650390625E-2</v>
      </c>
      <c r="C301">
        <v>-0.100341796875</v>
      </c>
      <c r="D301">
        <v>1.037353515625</v>
      </c>
      <c r="E301">
        <v>4.23431396484375</v>
      </c>
      <c r="F301">
        <v>-2.54058837890625</v>
      </c>
      <c r="G301">
        <v>2.23541259765625</v>
      </c>
    </row>
    <row r="302" spans="1:7" x14ac:dyDescent="0.35">
      <c r="A302">
        <f>301*(1/37)</f>
        <v>8.1351351351351351</v>
      </c>
      <c r="B302">
        <v>6.6650390625E-2</v>
      </c>
      <c r="C302">
        <v>-0.100341796875</v>
      </c>
      <c r="D302">
        <v>1.037353515625</v>
      </c>
      <c r="E302">
        <v>4.23431396484375</v>
      </c>
      <c r="F302">
        <v>-2.54058837890625</v>
      </c>
      <c r="G302">
        <v>2.23541259765625</v>
      </c>
    </row>
    <row r="303" spans="1:7" x14ac:dyDescent="0.35">
      <c r="A303">
        <f>302*(1/37)</f>
        <v>8.1621621621621632</v>
      </c>
      <c r="B303">
        <v>6.7138671875E-2</v>
      </c>
      <c r="C303">
        <v>-0.1064453125</v>
      </c>
      <c r="D303">
        <v>1.04052734375</v>
      </c>
      <c r="E303">
        <v>-1.64031982421875</v>
      </c>
      <c r="F303">
        <v>1.30462646484375</v>
      </c>
      <c r="G303">
        <v>1.99127197265625</v>
      </c>
    </row>
    <row r="304" spans="1:7" x14ac:dyDescent="0.35">
      <c r="A304">
        <f>303*(1/37)</f>
        <v>8.1891891891891895</v>
      </c>
      <c r="B304">
        <v>6.7138671875E-2</v>
      </c>
      <c r="C304">
        <v>-0.1064453125</v>
      </c>
      <c r="D304">
        <v>1.04052734375</v>
      </c>
      <c r="E304">
        <v>-1.64031982421875</v>
      </c>
      <c r="F304">
        <v>1.30462646484375</v>
      </c>
      <c r="G304">
        <v>1.99127197265625</v>
      </c>
    </row>
    <row r="305" spans="1:7" x14ac:dyDescent="0.35">
      <c r="A305">
        <f>304*(1/37)</f>
        <v>8.2162162162162176</v>
      </c>
      <c r="B305">
        <v>7.71484375E-2</v>
      </c>
      <c r="C305">
        <v>-0.11279296875</v>
      </c>
      <c r="D305">
        <v>1.03662109375</v>
      </c>
      <c r="E305">
        <v>1.102447509765625</v>
      </c>
      <c r="F305">
        <v>-2.536773681640625</v>
      </c>
      <c r="G305">
        <v>1.224517822265625</v>
      </c>
    </row>
    <row r="306" spans="1:7" x14ac:dyDescent="0.35">
      <c r="A306">
        <f>305*(1/37)</f>
        <v>8.2432432432432439</v>
      </c>
      <c r="B306">
        <v>7.71484375E-2</v>
      </c>
      <c r="C306">
        <v>-0.11279296875</v>
      </c>
      <c r="D306">
        <v>1.03662109375</v>
      </c>
      <c r="E306">
        <v>1.102447509765625</v>
      </c>
      <c r="F306">
        <v>-2.536773681640625</v>
      </c>
      <c r="G306">
        <v>1.224517822265625</v>
      </c>
    </row>
    <row r="307" spans="1:7" x14ac:dyDescent="0.35">
      <c r="A307">
        <f>306*(1/37)</f>
        <v>8.2702702702702702</v>
      </c>
      <c r="B307">
        <v>6.640625E-2</v>
      </c>
      <c r="C307">
        <v>-0.1044921875</v>
      </c>
      <c r="D307">
        <v>1.033935546875</v>
      </c>
      <c r="E307">
        <v>-2.025604248046875</v>
      </c>
      <c r="F307">
        <v>-0.23651123046875</v>
      </c>
      <c r="G307">
        <v>0.8392333984375</v>
      </c>
    </row>
    <row r="308" spans="1:7" x14ac:dyDescent="0.35">
      <c r="A308">
        <f>307*(1/37)</f>
        <v>8.2972972972972983</v>
      </c>
      <c r="B308">
        <v>7.666015625E-2</v>
      </c>
      <c r="C308">
        <v>-0.111328125</v>
      </c>
      <c r="D308">
        <v>1.03076171875</v>
      </c>
      <c r="E308">
        <v>1.102447509765625</v>
      </c>
      <c r="F308">
        <v>-1.739501953125</v>
      </c>
      <c r="G308">
        <v>2.75421142578125</v>
      </c>
    </row>
    <row r="309" spans="1:7" x14ac:dyDescent="0.35">
      <c r="A309">
        <f>308*(1/37)</f>
        <v>8.3243243243243246</v>
      </c>
      <c r="B309">
        <v>7.666015625E-2</v>
      </c>
      <c r="C309">
        <v>-0.111328125</v>
      </c>
      <c r="D309">
        <v>1.03076171875</v>
      </c>
      <c r="E309">
        <v>1.102447509765625</v>
      </c>
      <c r="F309">
        <v>-1.739501953125</v>
      </c>
      <c r="G309">
        <v>2.75421142578125</v>
      </c>
    </row>
    <row r="310" spans="1:7" x14ac:dyDescent="0.35">
      <c r="A310">
        <f>309*(1/37)</f>
        <v>8.3513513513513526</v>
      </c>
      <c r="B310">
        <v>7.275390625E-2</v>
      </c>
      <c r="C310">
        <v>-0.116455078125</v>
      </c>
      <c r="D310">
        <v>1.03515625</v>
      </c>
      <c r="E310">
        <v>-0.858306884765625</v>
      </c>
      <c r="F310">
        <v>-0.232696533203125</v>
      </c>
      <c r="G310">
        <v>-1.07574462890625</v>
      </c>
    </row>
    <row r="311" spans="1:7" x14ac:dyDescent="0.35">
      <c r="A311">
        <f>310*(1/37)</f>
        <v>8.378378378378379</v>
      </c>
      <c r="B311">
        <v>6.7138671875E-2</v>
      </c>
      <c r="C311">
        <v>-0.105224609375</v>
      </c>
      <c r="D311">
        <v>1.02880859375</v>
      </c>
      <c r="E311">
        <v>1.491546630859375</v>
      </c>
      <c r="F311">
        <v>-0.61798095703125</v>
      </c>
      <c r="G311">
        <v>2.620697021484375</v>
      </c>
    </row>
    <row r="312" spans="1:7" x14ac:dyDescent="0.35">
      <c r="A312">
        <f>311*(1/37)</f>
        <v>8.4054054054054053</v>
      </c>
      <c r="B312">
        <v>6.7138671875E-2</v>
      </c>
      <c r="C312">
        <v>-0.105224609375</v>
      </c>
      <c r="D312">
        <v>1.02880859375</v>
      </c>
      <c r="E312">
        <v>1.491546630859375</v>
      </c>
      <c r="F312">
        <v>-0.61798095703125</v>
      </c>
      <c r="G312">
        <v>2.620697021484375</v>
      </c>
    </row>
    <row r="313" spans="1:7" x14ac:dyDescent="0.35">
      <c r="A313">
        <f>312*(1/37)</f>
        <v>8.4324324324324333</v>
      </c>
      <c r="B313">
        <v>6.9580078125E-2</v>
      </c>
      <c r="C313">
        <v>-0.111083984375</v>
      </c>
      <c r="D313">
        <v>1.046142578125</v>
      </c>
      <c r="E313">
        <v>1.491546630859375</v>
      </c>
      <c r="F313">
        <v>-0.23651123046875</v>
      </c>
      <c r="G313">
        <v>-3.757476806640625</v>
      </c>
    </row>
    <row r="314" spans="1:7" x14ac:dyDescent="0.35">
      <c r="A314">
        <f>313*(1/37)</f>
        <v>8.4594594594594597</v>
      </c>
      <c r="B314">
        <v>6.9580078125E-2</v>
      </c>
      <c r="C314">
        <v>-0.111083984375</v>
      </c>
      <c r="D314">
        <v>1.046142578125</v>
      </c>
      <c r="E314">
        <v>1.491546630859375</v>
      </c>
      <c r="F314">
        <v>-0.23651123046875</v>
      </c>
      <c r="G314">
        <v>-3.757476806640625</v>
      </c>
    </row>
    <row r="315" spans="1:7" x14ac:dyDescent="0.35">
      <c r="A315">
        <f>314*(1/37)</f>
        <v>8.4864864864864877</v>
      </c>
      <c r="B315">
        <v>6.689453125E-2</v>
      </c>
      <c r="C315">
        <v>-0.1123046875</v>
      </c>
      <c r="D315">
        <v>1.035400390625</v>
      </c>
      <c r="E315">
        <v>0.70953369140625</v>
      </c>
      <c r="F315">
        <v>0.919342041015625</v>
      </c>
      <c r="G315">
        <v>3.90625</v>
      </c>
    </row>
    <row r="316" spans="1:7" x14ac:dyDescent="0.35">
      <c r="A316">
        <f>315*(1/37)</f>
        <v>8.513513513513514</v>
      </c>
      <c r="B316">
        <v>6.689453125E-2</v>
      </c>
      <c r="C316">
        <v>-0.1123046875</v>
      </c>
      <c r="D316">
        <v>1.035400390625</v>
      </c>
      <c r="E316">
        <v>0.70953369140625</v>
      </c>
      <c r="F316">
        <v>0.919342041015625</v>
      </c>
      <c r="G316">
        <v>3.90625</v>
      </c>
    </row>
    <row r="317" spans="1:7" x14ac:dyDescent="0.35">
      <c r="A317">
        <f>316*(1/37)</f>
        <v>8.5405405405405403</v>
      </c>
      <c r="B317">
        <v>6.3720703125E-2</v>
      </c>
      <c r="C317">
        <v>-0.109375</v>
      </c>
      <c r="D317">
        <v>1.035888671875</v>
      </c>
      <c r="E317">
        <v>-0.66375732421875</v>
      </c>
      <c r="F317">
        <v>-0.23651123046875</v>
      </c>
      <c r="G317">
        <v>7.2479248046875E-2</v>
      </c>
    </row>
    <row r="318" spans="1:7" x14ac:dyDescent="0.35">
      <c r="A318">
        <f>317*(1/37)</f>
        <v>8.5675675675675684</v>
      </c>
      <c r="B318">
        <v>6.3720703125E-2</v>
      </c>
      <c r="C318">
        <v>-0.109375</v>
      </c>
      <c r="D318">
        <v>1.035888671875</v>
      </c>
      <c r="E318">
        <v>-0.66375732421875</v>
      </c>
      <c r="F318">
        <v>-0.23651123046875</v>
      </c>
      <c r="G318">
        <v>7.2479248046875E-2</v>
      </c>
    </row>
    <row r="319" spans="1:7" x14ac:dyDescent="0.35">
      <c r="A319">
        <f>318*(1/37)</f>
        <v>8.5945945945945947</v>
      </c>
      <c r="B319">
        <v>6.640625E-2</v>
      </c>
      <c r="C319">
        <v>-0.1044921875</v>
      </c>
      <c r="D319">
        <v>1.033203125</v>
      </c>
      <c r="E319">
        <v>3.452301025390625</v>
      </c>
      <c r="F319">
        <v>-0.61798095703125</v>
      </c>
      <c r="G319">
        <v>3.90625</v>
      </c>
    </row>
    <row r="320" spans="1:7" x14ac:dyDescent="0.35">
      <c r="A320">
        <f>319*(1/37)</f>
        <v>8.6216216216216228</v>
      </c>
      <c r="B320">
        <v>6.640625E-2</v>
      </c>
      <c r="C320">
        <v>-0.1044921875</v>
      </c>
      <c r="D320">
        <v>1.033203125</v>
      </c>
      <c r="E320">
        <v>3.452301025390625</v>
      </c>
      <c r="F320">
        <v>-0.61798095703125</v>
      </c>
      <c r="G320">
        <v>3.90625</v>
      </c>
    </row>
    <row r="321" spans="1:7" x14ac:dyDescent="0.35">
      <c r="A321">
        <f>320*(1/37)</f>
        <v>8.6486486486486491</v>
      </c>
      <c r="B321">
        <v>7.2509765625E-2</v>
      </c>
      <c r="C321">
        <v>-0.112060546875</v>
      </c>
      <c r="D321">
        <v>1.03466796875</v>
      </c>
      <c r="E321">
        <v>0.70953369140625</v>
      </c>
      <c r="F321">
        <v>-1.178741455078125</v>
      </c>
      <c r="G321">
        <v>3.90625</v>
      </c>
    </row>
    <row r="322" spans="1:7" x14ac:dyDescent="0.35">
      <c r="A322">
        <f>321*(1/37)</f>
        <v>8.6756756756756754</v>
      </c>
      <c r="B322">
        <v>7.1044921875E-2</v>
      </c>
      <c r="C322">
        <v>-0.112060546875</v>
      </c>
      <c r="D322">
        <v>1.041259765625</v>
      </c>
      <c r="E322">
        <v>1.88446044921875</v>
      </c>
      <c r="F322">
        <v>-1.3885498046875</v>
      </c>
      <c r="G322">
        <v>-0.1373291015625</v>
      </c>
    </row>
    <row r="323" spans="1:7" x14ac:dyDescent="0.35">
      <c r="A323">
        <f>322*(1/37)</f>
        <v>8.7027027027027035</v>
      </c>
      <c r="B323">
        <v>7.1044921875E-2</v>
      </c>
      <c r="C323">
        <v>-0.112060546875</v>
      </c>
      <c r="D323">
        <v>1.041259765625</v>
      </c>
      <c r="E323">
        <v>1.88446044921875</v>
      </c>
      <c r="F323">
        <v>-1.3885498046875</v>
      </c>
      <c r="G323">
        <v>-0.1373291015625</v>
      </c>
    </row>
    <row r="324" spans="1:7" x14ac:dyDescent="0.35">
      <c r="A324">
        <f>323*(1/37)</f>
        <v>8.7297297297297298</v>
      </c>
      <c r="B324">
        <v>6.93359375E-2</v>
      </c>
      <c r="C324">
        <v>-0.109130859375</v>
      </c>
      <c r="D324">
        <v>1.0302734375</v>
      </c>
      <c r="E324">
        <v>-2.422332763671875</v>
      </c>
      <c r="F324">
        <v>2.452850341796875</v>
      </c>
      <c r="G324">
        <v>3.520965576171875</v>
      </c>
    </row>
    <row r="325" spans="1:7" x14ac:dyDescent="0.35">
      <c r="A325">
        <f>324*(1/37)</f>
        <v>8.7567567567567579</v>
      </c>
      <c r="B325">
        <v>6.93359375E-2</v>
      </c>
      <c r="C325">
        <v>-0.109130859375</v>
      </c>
      <c r="D325">
        <v>1.0302734375</v>
      </c>
      <c r="E325">
        <v>-2.422332763671875</v>
      </c>
      <c r="F325">
        <v>2.452850341796875</v>
      </c>
      <c r="G325">
        <v>3.520965576171875</v>
      </c>
    </row>
    <row r="326" spans="1:7" x14ac:dyDescent="0.35">
      <c r="A326">
        <f>325*(1/37)</f>
        <v>8.7837837837837842</v>
      </c>
      <c r="B326">
        <v>6.15234375E-2</v>
      </c>
      <c r="C326">
        <v>-0.1103515625</v>
      </c>
      <c r="D326">
        <v>1.031982421875</v>
      </c>
      <c r="E326">
        <v>0.316619873046875</v>
      </c>
      <c r="F326">
        <v>-0.61798095703125</v>
      </c>
      <c r="G326">
        <v>-0.308990478515625</v>
      </c>
    </row>
    <row r="327" spans="1:7" x14ac:dyDescent="0.35">
      <c r="A327">
        <f>326*(1/37)</f>
        <v>8.8108108108108105</v>
      </c>
      <c r="B327">
        <v>6.15234375E-2</v>
      </c>
      <c r="C327">
        <v>-0.1103515625</v>
      </c>
      <c r="D327">
        <v>1.031982421875</v>
      </c>
      <c r="E327">
        <v>0.316619873046875</v>
      </c>
      <c r="F327">
        <v>-0.61798095703125</v>
      </c>
      <c r="G327">
        <v>-0.308990478515625</v>
      </c>
    </row>
    <row r="328" spans="1:7" x14ac:dyDescent="0.35">
      <c r="A328">
        <f>327*(1/37)</f>
        <v>8.8378378378378386</v>
      </c>
      <c r="B328">
        <v>6.0546875E-2</v>
      </c>
      <c r="C328">
        <v>-0.119140625</v>
      </c>
      <c r="D328">
        <v>1.044677734375</v>
      </c>
      <c r="E328">
        <v>-1.827239990234375</v>
      </c>
      <c r="F328">
        <v>-2.54058837890625</v>
      </c>
      <c r="G328">
        <v>1.987457275390625</v>
      </c>
    </row>
    <row r="329" spans="1:7" x14ac:dyDescent="0.35">
      <c r="A329">
        <f>328*(1/37)</f>
        <v>8.8648648648648649</v>
      </c>
      <c r="B329">
        <v>6.0546875E-2</v>
      </c>
      <c r="C329">
        <v>-0.119140625</v>
      </c>
      <c r="D329">
        <v>1.044677734375</v>
      </c>
      <c r="E329">
        <v>-1.827239990234375</v>
      </c>
      <c r="F329">
        <v>-2.54058837890625</v>
      </c>
      <c r="G329">
        <v>1.987457275390625</v>
      </c>
    </row>
    <row r="330" spans="1:7" x14ac:dyDescent="0.35">
      <c r="A330">
        <f>329*(1/37)</f>
        <v>8.891891891891893</v>
      </c>
      <c r="B330">
        <v>8.2275390625E-2</v>
      </c>
      <c r="C330">
        <v>-0.112060546875</v>
      </c>
      <c r="D330">
        <v>1.0615234375</v>
      </c>
      <c r="E330">
        <v>-2.4261474609375</v>
      </c>
      <c r="F330">
        <v>-0.61798095703125</v>
      </c>
      <c r="G330">
        <v>3.139495849609375</v>
      </c>
    </row>
    <row r="331" spans="1:7" x14ac:dyDescent="0.35">
      <c r="A331">
        <f>330*(1/37)</f>
        <v>8.9189189189189193</v>
      </c>
      <c r="B331">
        <v>8.154296875E-2</v>
      </c>
      <c r="C331">
        <v>-9.9609375E-2</v>
      </c>
      <c r="D331">
        <v>1.013427734375</v>
      </c>
      <c r="E331">
        <v>-2.4261474609375</v>
      </c>
      <c r="F331">
        <v>-2.155303955078125</v>
      </c>
      <c r="G331">
        <v>-1.842498779296875</v>
      </c>
    </row>
    <row r="332" spans="1:7" x14ac:dyDescent="0.35">
      <c r="A332">
        <f>331*(1/37)</f>
        <v>8.9459459459459456</v>
      </c>
      <c r="B332">
        <v>8.154296875E-2</v>
      </c>
      <c r="C332">
        <v>-9.9609375E-2</v>
      </c>
      <c r="D332">
        <v>1.013427734375</v>
      </c>
      <c r="E332">
        <v>-2.4261474609375</v>
      </c>
      <c r="F332">
        <v>-2.155303955078125</v>
      </c>
      <c r="G332">
        <v>-1.842498779296875</v>
      </c>
    </row>
    <row r="333" spans="1:7" x14ac:dyDescent="0.35">
      <c r="A333">
        <f>332*(1/37)</f>
        <v>8.9729729729729737</v>
      </c>
      <c r="B333">
        <v>6.8359375E-2</v>
      </c>
      <c r="C333">
        <v>-0.17529296875</v>
      </c>
      <c r="D333">
        <v>0.99951171875</v>
      </c>
      <c r="E333">
        <v>-1.251220703125</v>
      </c>
      <c r="F333">
        <v>0.919342041015625</v>
      </c>
      <c r="G333">
        <v>-1.45721435546875</v>
      </c>
    </row>
    <row r="334" spans="1:7" x14ac:dyDescent="0.35">
      <c r="A334">
        <f>333*(1/37)</f>
        <v>9</v>
      </c>
      <c r="B334">
        <v>6.8359375E-2</v>
      </c>
      <c r="C334">
        <v>-0.17529296875</v>
      </c>
      <c r="D334">
        <v>0.99951171875</v>
      </c>
      <c r="E334">
        <v>-1.251220703125</v>
      </c>
      <c r="F334">
        <v>0.919342041015625</v>
      </c>
      <c r="G334">
        <v>-1.45721435546875</v>
      </c>
    </row>
    <row r="335" spans="1:7" x14ac:dyDescent="0.35">
      <c r="A335">
        <f>334*(1/37)</f>
        <v>9.0270270270270281</v>
      </c>
      <c r="B335">
        <v>0.10302734375</v>
      </c>
      <c r="C335">
        <v>-0.125732421875</v>
      </c>
      <c r="D335">
        <v>1.01025390625</v>
      </c>
      <c r="E335">
        <v>0.70953369140625</v>
      </c>
      <c r="F335">
        <v>1.300811767578125</v>
      </c>
      <c r="G335">
        <v>0.48065185546875</v>
      </c>
    </row>
    <row r="336" spans="1:7" x14ac:dyDescent="0.35">
      <c r="A336">
        <f>335*(1/37)</f>
        <v>9.0540540540540544</v>
      </c>
      <c r="B336">
        <v>0.10302734375</v>
      </c>
      <c r="C336">
        <v>-0.125732421875</v>
      </c>
      <c r="D336">
        <v>1.01025390625</v>
      </c>
      <c r="E336">
        <v>0.70953369140625</v>
      </c>
      <c r="F336">
        <v>1.300811767578125</v>
      </c>
      <c r="G336">
        <v>0.48065185546875</v>
      </c>
    </row>
    <row r="337" spans="1:7" x14ac:dyDescent="0.35">
      <c r="A337">
        <f>336*(1/37)</f>
        <v>9.0810810810810807</v>
      </c>
      <c r="B337">
        <v>7.7880859375E-2</v>
      </c>
      <c r="C337">
        <v>-0.126953125</v>
      </c>
      <c r="D337">
        <v>1.041015625</v>
      </c>
      <c r="E337">
        <v>0.316619873046875</v>
      </c>
      <c r="F337">
        <v>-2.155303955078125</v>
      </c>
      <c r="G337">
        <v>-3.757476806640625</v>
      </c>
    </row>
    <row r="338" spans="1:7" x14ac:dyDescent="0.35">
      <c r="A338">
        <f>337*(1/37)</f>
        <v>9.1081081081081088</v>
      </c>
      <c r="B338">
        <v>7.7880859375E-2</v>
      </c>
      <c r="C338">
        <v>-0.126953125</v>
      </c>
      <c r="D338">
        <v>1.041015625</v>
      </c>
      <c r="E338">
        <v>0.316619873046875</v>
      </c>
      <c r="F338">
        <v>-2.155303955078125</v>
      </c>
      <c r="G338">
        <v>-3.757476806640625</v>
      </c>
    </row>
    <row r="339" spans="1:7" x14ac:dyDescent="0.35">
      <c r="A339">
        <f>338*(1/37)</f>
        <v>9.1351351351351351</v>
      </c>
      <c r="B339">
        <v>6.8359375E-2</v>
      </c>
      <c r="C339">
        <v>-0.107666015625</v>
      </c>
      <c r="D339">
        <v>1.0361328125</v>
      </c>
      <c r="E339">
        <v>0.70953369140625</v>
      </c>
      <c r="F339">
        <v>-1.77001953125</v>
      </c>
      <c r="G339">
        <v>2.75421142578125</v>
      </c>
    </row>
    <row r="340" spans="1:7" x14ac:dyDescent="0.35">
      <c r="A340">
        <f>339*(1/37)</f>
        <v>9.1621621621621632</v>
      </c>
      <c r="B340">
        <v>6.8359375E-2</v>
      </c>
      <c r="C340">
        <v>-0.107666015625</v>
      </c>
      <c r="D340">
        <v>1.0361328125</v>
      </c>
      <c r="E340">
        <v>0.70953369140625</v>
      </c>
      <c r="F340">
        <v>-1.77001953125</v>
      </c>
      <c r="G340">
        <v>2.75421142578125</v>
      </c>
    </row>
    <row r="341" spans="1:7" x14ac:dyDescent="0.35">
      <c r="A341">
        <f>340*(1/37)</f>
        <v>9.1891891891891895</v>
      </c>
      <c r="B341">
        <v>6.494140625E-2</v>
      </c>
      <c r="C341">
        <v>-0.107666015625</v>
      </c>
      <c r="D341">
        <v>1.030517578125</v>
      </c>
      <c r="E341">
        <v>-0.461578369140625</v>
      </c>
      <c r="F341">
        <v>-2.54058837890625</v>
      </c>
      <c r="G341">
        <v>-1.07574462890625</v>
      </c>
    </row>
    <row r="342" spans="1:7" x14ac:dyDescent="0.35">
      <c r="A342">
        <f>341*(1/37)</f>
        <v>9.2162162162162176</v>
      </c>
      <c r="B342">
        <v>6.494140625E-2</v>
      </c>
      <c r="C342">
        <v>-0.107666015625</v>
      </c>
      <c r="D342">
        <v>1.030517578125</v>
      </c>
      <c r="E342">
        <v>-0.461578369140625</v>
      </c>
      <c r="F342">
        <v>-2.54058837890625</v>
      </c>
      <c r="G342">
        <v>-1.07574462890625</v>
      </c>
    </row>
    <row r="343" spans="1:7" x14ac:dyDescent="0.35">
      <c r="A343">
        <f>342*(1/37)</f>
        <v>9.2432432432432439</v>
      </c>
      <c r="B343">
        <v>6.787109375E-2</v>
      </c>
      <c r="C343">
        <v>-0.117431640625</v>
      </c>
      <c r="D343">
        <v>1.030029296875</v>
      </c>
      <c r="E343">
        <v>-0.46539306640625</v>
      </c>
      <c r="F343">
        <v>0.74005126953125</v>
      </c>
      <c r="G343">
        <v>3.90625</v>
      </c>
    </row>
    <row r="344" spans="1:7" x14ac:dyDescent="0.35">
      <c r="A344">
        <f>343*(1/37)</f>
        <v>9.2702702702702702</v>
      </c>
      <c r="B344">
        <v>6.787109375E-2</v>
      </c>
      <c r="C344">
        <v>-0.117431640625</v>
      </c>
      <c r="D344">
        <v>1.030029296875</v>
      </c>
      <c r="E344">
        <v>-0.46539306640625</v>
      </c>
      <c r="F344">
        <v>0.74005126953125</v>
      </c>
      <c r="G344">
        <v>3.90625</v>
      </c>
    </row>
    <row r="345" spans="1:7" x14ac:dyDescent="0.35">
      <c r="A345">
        <f>344*(1/37)</f>
        <v>9.2972972972972983</v>
      </c>
      <c r="B345">
        <v>6.4697265625E-2</v>
      </c>
      <c r="C345">
        <v>-0.110595703125</v>
      </c>
      <c r="D345">
        <v>1.04150390625</v>
      </c>
      <c r="E345">
        <v>0.70953369140625</v>
      </c>
      <c r="F345">
        <v>-1.003265380859375</v>
      </c>
      <c r="G345">
        <v>1.605987548828125</v>
      </c>
    </row>
    <row r="346" spans="1:7" x14ac:dyDescent="0.35">
      <c r="A346">
        <f>345*(1/37)</f>
        <v>9.3243243243243246</v>
      </c>
      <c r="B346">
        <v>6.4697265625E-2</v>
      </c>
      <c r="C346">
        <v>-0.110595703125</v>
      </c>
      <c r="D346">
        <v>1.04150390625</v>
      </c>
      <c r="E346">
        <v>0.70953369140625</v>
      </c>
      <c r="F346">
        <v>-1.003265380859375</v>
      </c>
      <c r="G346">
        <v>1.605987548828125</v>
      </c>
    </row>
    <row r="347" spans="1:7" x14ac:dyDescent="0.35">
      <c r="A347">
        <f>346*(1/37)</f>
        <v>9.3513513513513526</v>
      </c>
      <c r="B347">
        <v>7.2021484375E-2</v>
      </c>
      <c r="C347">
        <v>-0.11474609375</v>
      </c>
      <c r="D347">
        <v>1.033935546875</v>
      </c>
      <c r="E347">
        <v>-0.46539306640625</v>
      </c>
      <c r="F347">
        <v>-0.61798095703125</v>
      </c>
      <c r="G347">
        <v>-1.8768310546875</v>
      </c>
    </row>
    <row r="348" spans="1:7" x14ac:dyDescent="0.35">
      <c r="A348">
        <f>347*(1/37)</f>
        <v>9.378378378378379</v>
      </c>
      <c r="B348">
        <v>6.3720703125E-2</v>
      </c>
      <c r="C348">
        <v>-0.1064453125</v>
      </c>
      <c r="D348">
        <v>1.046630859375</v>
      </c>
      <c r="E348">
        <v>0.70953369140625</v>
      </c>
      <c r="F348">
        <v>0.919342041015625</v>
      </c>
      <c r="G348">
        <v>1.224517822265625</v>
      </c>
    </row>
    <row r="349" spans="1:7" x14ac:dyDescent="0.35">
      <c r="A349">
        <f>348*(1/37)</f>
        <v>9.4054054054054053</v>
      </c>
      <c r="B349">
        <v>6.3720703125E-2</v>
      </c>
      <c r="C349">
        <v>-0.1064453125</v>
      </c>
      <c r="D349">
        <v>1.046630859375</v>
      </c>
      <c r="E349">
        <v>0.70953369140625</v>
      </c>
      <c r="F349">
        <v>0.919342041015625</v>
      </c>
      <c r="G349">
        <v>1.224517822265625</v>
      </c>
    </row>
    <row r="350" spans="1:7" x14ac:dyDescent="0.35">
      <c r="A350">
        <f>349*(1/37)</f>
        <v>9.4324324324324333</v>
      </c>
      <c r="B350">
        <v>8.251953125E-2</v>
      </c>
      <c r="C350">
        <v>-0.10205078125</v>
      </c>
      <c r="D350">
        <v>1.03564453125</v>
      </c>
      <c r="E350">
        <v>1.88446044921875</v>
      </c>
      <c r="F350">
        <v>-1.003265380859375</v>
      </c>
      <c r="G350">
        <v>1.605987548828125</v>
      </c>
    </row>
    <row r="351" spans="1:7" x14ac:dyDescent="0.35">
      <c r="A351">
        <f>350*(1/37)</f>
        <v>9.4594594594594597</v>
      </c>
      <c r="B351">
        <v>7.03125E-2</v>
      </c>
      <c r="C351">
        <v>-0.10595703125</v>
      </c>
      <c r="D351">
        <v>1.04541015625</v>
      </c>
      <c r="E351">
        <v>2.468109130859375</v>
      </c>
      <c r="F351">
        <v>0.919342041015625</v>
      </c>
      <c r="G351">
        <v>5.054473876953125</v>
      </c>
    </row>
    <row r="352" spans="1:7" x14ac:dyDescent="0.35">
      <c r="A352">
        <f>351*(1/37)</f>
        <v>9.4864864864864877</v>
      </c>
      <c r="B352">
        <v>7.03125E-2</v>
      </c>
      <c r="C352">
        <v>-0.10595703125</v>
      </c>
      <c r="D352">
        <v>1.04541015625</v>
      </c>
      <c r="E352">
        <v>2.468109130859375</v>
      </c>
      <c r="F352">
        <v>0.919342041015625</v>
      </c>
      <c r="G352">
        <v>5.054473876953125</v>
      </c>
    </row>
    <row r="353" spans="1:7" x14ac:dyDescent="0.35">
      <c r="A353">
        <f>352*(1/37)</f>
        <v>9.513513513513514</v>
      </c>
      <c r="B353">
        <v>7.3486328125E-2</v>
      </c>
      <c r="C353">
        <v>-0.115478515625</v>
      </c>
      <c r="D353">
        <v>1.038330078125</v>
      </c>
      <c r="E353">
        <v>0.316619873046875</v>
      </c>
      <c r="F353">
        <v>-0.23651123046875</v>
      </c>
      <c r="G353">
        <v>-0.69427490234375</v>
      </c>
    </row>
    <row r="354" spans="1:7" x14ac:dyDescent="0.35">
      <c r="A354">
        <f>353*(1/37)</f>
        <v>9.5405405405405403</v>
      </c>
      <c r="B354">
        <v>7.3486328125E-2</v>
      </c>
      <c r="C354">
        <v>-0.115478515625</v>
      </c>
      <c r="D354">
        <v>1.038330078125</v>
      </c>
      <c r="E354">
        <v>0.316619873046875</v>
      </c>
      <c r="F354">
        <v>-0.23651123046875</v>
      </c>
      <c r="G354">
        <v>-0.69427490234375</v>
      </c>
    </row>
    <row r="355" spans="1:7" x14ac:dyDescent="0.35">
      <c r="A355">
        <f>354*(1/37)</f>
        <v>9.5675675675675684</v>
      </c>
      <c r="B355">
        <v>6.4453125E-2</v>
      </c>
      <c r="C355">
        <v>-0.1103515625</v>
      </c>
      <c r="D355">
        <v>1.03515625</v>
      </c>
      <c r="E355">
        <v>1.88446044921875</v>
      </c>
      <c r="F355">
        <v>0.598907470703125</v>
      </c>
      <c r="G355">
        <v>1.224517822265625</v>
      </c>
    </row>
    <row r="356" spans="1:7" x14ac:dyDescent="0.35">
      <c r="A356">
        <f>355*(1/37)</f>
        <v>9.5945945945945947</v>
      </c>
      <c r="B356">
        <v>6.15234375E-2</v>
      </c>
      <c r="C356">
        <v>-0.112548828125</v>
      </c>
      <c r="D356">
        <v>1.03515625</v>
      </c>
      <c r="E356">
        <v>0.70953369140625</v>
      </c>
      <c r="F356">
        <v>-2.155303955078125</v>
      </c>
      <c r="G356">
        <v>3.520965576171875</v>
      </c>
    </row>
    <row r="357" spans="1:7" x14ac:dyDescent="0.35">
      <c r="A357">
        <f>356*(1/37)</f>
        <v>9.6216216216216228</v>
      </c>
      <c r="B357">
        <v>6.15234375E-2</v>
      </c>
      <c r="C357">
        <v>-0.112548828125</v>
      </c>
      <c r="D357">
        <v>1.03515625</v>
      </c>
      <c r="E357">
        <v>0.70953369140625</v>
      </c>
      <c r="F357">
        <v>-2.155303955078125</v>
      </c>
      <c r="G357">
        <v>3.520965576171875</v>
      </c>
    </row>
    <row r="358" spans="1:7" x14ac:dyDescent="0.35">
      <c r="A358">
        <f>357*(1/37)</f>
        <v>9.6486486486486491</v>
      </c>
      <c r="B358">
        <v>6.73828125E-2</v>
      </c>
      <c r="C358">
        <v>-0.113525390625</v>
      </c>
      <c r="D358">
        <v>1.036865234375</v>
      </c>
      <c r="E358">
        <v>0.70953369140625</v>
      </c>
      <c r="F358">
        <v>-1.77001953125</v>
      </c>
      <c r="G358">
        <v>4.673004150390625</v>
      </c>
    </row>
    <row r="359" spans="1:7" x14ac:dyDescent="0.35">
      <c r="A359">
        <f>358*(1/37)</f>
        <v>9.6756756756756754</v>
      </c>
      <c r="B359">
        <v>6.73828125E-2</v>
      </c>
      <c r="C359">
        <v>-0.113525390625</v>
      </c>
      <c r="D359">
        <v>1.036865234375</v>
      </c>
      <c r="E359">
        <v>0.70953369140625</v>
      </c>
      <c r="F359">
        <v>-1.77001953125</v>
      </c>
      <c r="G359">
        <v>4.673004150390625</v>
      </c>
    </row>
    <row r="360" spans="1:7" x14ac:dyDescent="0.35">
      <c r="A360">
        <f>359*(1/37)</f>
        <v>9.7027027027027035</v>
      </c>
      <c r="B360">
        <v>6.6650390625E-2</v>
      </c>
      <c r="C360">
        <v>-0.1123046875</v>
      </c>
      <c r="D360">
        <v>1.041015625</v>
      </c>
      <c r="E360">
        <v>4.23431396484375</v>
      </c>
      <c r="F360">
        <v>-1.77001953125</v>
      </c>
      <c r="G360">
        <v>-1.45721435546875</v>
      </c>
    </row>
    <row r="361" spans="1:7" x14ac:dyDescent="0.35">
      <c r="A361">
        <f>360*(1/37)</f>
        <v>9.7297297297297298</v>
      </c>
      <c r="B361">
        <v>6.6650390625E-2</v>
      </c>
      <c r="C361">
        <v>-0.1123046875</v>
      </c>
      <c r="D361">
        <v>1.041015625</v>
      </c>
      <c r="E361">
        <v>4.23431396484375</v>
      </c>
      <c r="F361">
        <v>-1.77001953125</v>
      </c>
      <c r="G361">
        <v>-1.45721435546875</v>
      </c>
    </row>
    <row r="362" spans="1:7" x14ac:dyDescent="0.35">
      <c r="A362">
        <f>361*(1/37)</f>
        <v>9.7567567567567579</v>
      </c>
      <c r="B362">
        <v>6.8603515625E-2</v>
      </c>
      <c r="C362">
        <v>-9.9853515625E-2</v>
      </c>
      <c r="D362">
        <v>1.04052734375</v>
      </c>
      <c r="E362">
        <v>3.44085693359375</v>
      </c>
      <c r="F362">
        <v>-1.003265380859375</v>
      </c>
      <c r="G362">
        <v>0.8392333984375</v>
      </c>
    </row>
    <row r="363" spans="1:7" x14ac:dyDescent="0.35">
      <c r="A363">
        <f>362*(1/37)</f>
        <v>9.7837837837837842</v>
      </c>
      <c r="B363">
        <v>6.8603515625E-2</v>
      </c>
      <c r="C363">
        <v>-9.9853515625E-2</v>
      </c>
      <c r="D363">
        <v>1.04052734375</v>
      </c>
      <c r="E363">
        <v>3.44085693359375</v>
      </c>
      <c r="F363">
        <v>-1.003265380859375</v>
      </c>
      <c r="G363">
        <v>0.8392333984375</v>
      </c>
    </row>
    <row r="364" spans="1:7" x14ac:dyDescent="0.35">
      <c r="A364">
        <f>363*(1/37)</f>
        <v>9.8108108108108105</v>
      </c>
      <c r="B364">
        <v>6.4453125E-2</v>
      </c>
      <c r="C364">
        <v>-0.10546875</v>
      </c>
      <c r="D364">
        <v>1.03076171875</v>
      </c>
      <c r="E364">
        <v>-4.383087158203125</v>
      </c>
      <c r="F364">
        <v>-2.155303955078125</v>
      </c>
      <c r="G364">
        <v>-1.842498779296875</v>
      </c>
    </row>
    <row r="365" spans="1:7" x14ac:dyDescent="0.35">
      <c r="A365">
        <f>364*(1/37)</f>
        <v>9.8378378378378386</v>
      </c>
      <c r="B365">
        <v>6.4453125E-2</v>
      </c>
      <c r="C365">
        <v>-0.10546875</v>
      </c>
      <c r="D365">
        <v>1.03076171875</v>
      </c>
      <c r="E365">
        <v>-4.383087158203125</v>
      </c>
      <c r="F365">
        <v>-2.155303955078125</v>
      </c>
      <c r="G365">
        <v>-1.842498779296875</v>
      </c>
    </row>
    <row r="366" spans="1:7" x14ac:dyDescent="0.35">
      <c r="A366">
        <f>365*(1/37)</f>
        <v>9.8648648648648649</v>
      </c>
      <c r="B366">
        <v>6.9580078125E-2</v>
      </c>
      <c r="C366">
        <v>-0.108154296875</v>
      </c>
      <c r="D366">
        <v>1.03662109375</v>
      </c>
      <c r="E366">
        <v>0.70953369140625</v>
      </c>
      <c r="F366">
        <v>-2.6702880859375E-2</v>
      </c>
      <c r="G366">
        <v>-0.308990478515625</v>
      </c>
    </row>
    <row r="367" spans="1:7" x14ac:dyDescent="0.35">
      <c r="A367">
        <f>366*(1/37)</f>
        <v>9.891891891891893</v>
      </c>
      <c r="B367">
        <v>6.9580078125E-2</v>
      </c>
      <c r="C367">
        <v>-0.108154296875</v>
      </c>
      <c r="D367">
        <v>1.03662109375</v>
      </c>
      <c r="E367">
        <v>0.70953369140625</v>
      </c>
      <c r="F367">
        <v>-2.6702880859375E-2</v>
      </c>
      <c r="G367">
        <v>-0.308990478515625</v>
      </c>
    </row>
    <row r="368" spans="1:7" x14ac:dyDescent="0.35">
      <c r="A368">
        <f>367*(1/37)</f>
        <v>9.9189189189189193</v>
      </c>
      <c r="B368">
        <v>7.6171875E-2</v>
      </c>
      <c r="C368">
        <v>-0.1064453125</v>
      </c>
      <c r="D368">
        <v>1.044921875</v>
      </c>
      <c r="E368">
        <v>-7.62939453125E-2</v>
      </c>
      <c r="F368">
        <v>-2.536773681640625</v>
      </c>
      <c r="G368">
        <v>0.457763671875</v>
      </c>
    </row>
    <row r="369" spans="1:7" x14ac:dyDescent="0.35">
      <c r="A369">
        <f>368*(1/37)</f>
        <v>9.9459459459459474</v>
      </c>
      <c r="B369">
        <v>7.6171875E-2</v>
      </c>
      <c r="C369">
        <v>-0.1064453125</v>
      </c>
      <c r="D369">
        <v>1.044921875</v>
      </c>
      <c r="E369">
        <v>-7.62939453125E-2</v>
      </c>
      <c r="F369">
        <v>-2.536773681640625</v>
      </c>
      <c r="G369">
        <v>0.457763671875</v>
      </c>
    </row>
    <row r="370" spans="1:7" x14ac:dyDescent="0.35">
      <c r="A370">
        <f>369*(1/37)</f>
        <v>9.9729729729729737</v>
      </c>
      <c r="B370">
        <v>6.6162109375E-2</v>
      </c>
      <c r="C370">
        <v>-0.11279296875</v>
      </c>
      <c r="D370">
        <v>1.0361328125</v>
      </c>
      <c r="E370">
        <v>-0.46539306640625</v>
      </c>
      <c r="F370">
        <v>-0.61798095703125</v>
      </c>
      <c r="G370">
        <v>0.667572021484375</v>
      </c>
    </row>
    <row r="371" spans="1:7" x14ac:dyDescent="0.35">
      <c r="A371">
        <f>370*(1/37)</f>
        <v>10</v>
      </c>
      <c r="B371">
        <v>6.6162109375E-2</v>
      </c>
      <c r="C371">
        <v>-0.11279296875</v>
      </c>
      <c r="D371">
        <v>1.0361328125</v>
      </c>
      <c r="E371">
        <v>-0.46539306640625</v>
      </c>
      <c r="F371">
        <v>-0.61798095703125</v>
      </c>
      <c r="G371">
        <v>0.667572021484375</v>
      </c>
    </row>
    <row r="372" spans="1:7" x14ac:dyDescent="0.35">
      <c r="A372">
        <f>371*(1/37)</f>
        <v>10.027027027027028</v>
      </c>
      <c r="B372">
        <v>6.689453125E-2</v>
      </c>
      <c r="C372">
        <v>-0.102783203125</v>
      </c>
      <c r="D372">
        <v>1.0361328125</v>
      </c>
      <c r="E372">
        <v>3.05938720703125</v>
      </c>
      <c r="F372">
        <v>-3.307342529296875</v>
      </c>
      <c r="G372">
        <v>-1.45721435546875</v>
      </c>
    </row>
    <row r="373" spans="1:7" x14ac:dyDescent="0.35">
      <c r="A373">
        <f>372*(1/37)</f>
        <v>10.054054054054054</v>
      </c>
      <c r="B373">
        <v>6.689453125E-2</v>
      </c>
      <c r="C373">
        <v>-0.102783203125</v>
      </c>
      <c r="D373">
        <v>1.0361328125</v>
      </c>
      <c r="E373">
        <v>3.05938720703125</v>
      </c>
      <c r="F373">
        <v>-3.307342529296875</v>
      </c>
      <c r="G373">
        <v>-1.45721435546875</v>
      </c>
    </row>
    <row r="374" spans="1:7" x14ac:dyDescent="0.35">
      <c r="A374">
        <f>373*(1/37)</f>
        <v>10.081081081081082</v>
      </c>
      <c r="B374">
        <v>6.8603515625E-2</v>
      </c>
      <c r="C374">
        <v>-0.109619140625</v>
      </c>
      <c r="D374">
        <v>1.0341796875</v>
      </c>
      <c r="E374">
        <v>2.277374267578125</v>
      </c>
      <c r="F374">
        <v>-4.459381103515625</v>
      </c>
      <c r="G374">
        <v>0.8392333984375</v>
      </c>
    </row>
    <row r="375" spans="1:7" x14ac:dyDescent="0.35">
      <c r="A375">
        <f>374*(1/37)</f>
        <v>10.108108108108109</v>
      </c>
      <c r="B375">
        <v>6.8603515625E-2</v>
      </c>
      <c r="C375">
        <v>-0.109619140625</v>
      </c>
      <c r="D375">
        <v>1.0341796875</v>
      </c>
      <c r="E375">
        <v>2.277374267578125</v>
      </c>
      <c r="F375">
        <v>-4.459381103515625</v>
      </c>
      <c r="G375">
        <v>0.8392333984375</v>
      </c>
    </row>
    <row r="376" spans="1:7" x14ac:dyDescent="0.35">
      <c r="A376">
        <f>375*(1/37)</f>
        <v>10.135135135135135</v>
      </c>
      <c r="B376">
        <v>6.8115234375E-2</v>
      </c>
      <c r="C376">
        <v>-0.113525390625</v>
      </c>
      <c r="D376">
        <v>1.041748046875</v>
      </c>
      <c r="E376">
        <v>0.514984130859375</v>
      </c>
      <c r="F376">
        <v>-2.918243408203125</v>
      </c>
      <c r="G376">
        <v>3.90625</v>
      </c>
    </row>
    <row r="377" spans="1:7" x14ac:dyDescent="0.35">
      <c r="A377">
        <f>376*(1/37)</f>
        <v>10.162162162162163</v>
      </c>
      <c r="B377">
        <v>6.8115234375E-2</v>
      </c>
      <c r="C377">
        <v>-0.113525390625</v>
      </c>
      <c r="D377">
        <v>1.041748046875</v>
      </c>
      <c r="E377">
        <v>0.514984130859375</v>
      </c>
      <c r="F377">
        <v>-2.918243408203125</v>
      </c>
      <c r="G377">
        <v>3.90625</v>
      </c>
    </row>
    <row r="378" spans="1:7" x14ac:dyDescent="0.35">
      <c r="A378">
        <f>377*(1/37)</f>
        <v>10.189189189189189</v>
      </c>
      <c r="B378">
        <v>6.7626953125E-2</v>
      </c>
      <c r="C378">
        <v>-0.111572265625</v>
      </c>
      <c r="D378">
        <v>1.04150390625</v>
      </c>
      <c r="E378">
        <v>-1.64031982421875</v>
      </c>
      <c r="F378">
        <v>-1.56402587890625</v>
      </c>
      <c r="G378">
        <v>0.457763671875</v>
      </c>
    </row>
    <row r="379" spans="1:7" x14ac:dyDescent="0.35">
      <c r="A379">
        <f>378*(1/37)</f>
        <v>10.216216216216218</v>
      </c>
      <c r="B379">
        <v>6.7626953125E-2</v>
      </c>
      <c r="C379">
        <v>-0.111572265625</v>
      </c>
      <c r="D379">
        <v>1.04150390625</v>
      </c>
      <c r="E379">
        <v>-1.64031982421875</v>
      </c>
      <c r="F379">
        <v>-1.56402587890625</v>
      </c>
      <c r="G379">
        <v>0.457763671875</v>
      </c>
    </row>
    <row r="380" spans="1:7" x14ac:dyDescent="0.35">
      <c r="A380">
        <f>379*(1/37)</f>
        <v>10.243243243243244</v>
      </c>
      <c r="B380">
        <v>7.2998046875E-2</v>
      </c>
      <c r="C380">
        <v>-0.110595703125</v>
      </c>
      <c r="D380">
        <v>1.036376953125</v>
      </c>
      <c r="E380">
        <v>0.70953369140625</v>
      </c>
      <c r="F380">
        <v>-0.232696533203125</v>
      </c>
      <c r="G380">
        <v>1.224517822265625</v>
      </c>
    </row>
    <row r="381" spans="1:7" x14ac:dyDescent="0.35">
      <c r="A381">
        <f>380*(1/37)</f>
        <v>10.27027027027027</v>
      </c>
      <c r="B381">
        <v>7.3974609375E-2</v>
      </c>
      <c r="C381">
        <v>-0.10498046875</v>
      </c>
      <c r="D381">
        <v>1.031005859375</v>
      </c>
      <c r="E381">
        <v>1.491546630859375</v>
      </c>
      <c r="F381">
        <v>-4.840850830078125</v>
      </c>
      <c r="G381">
        <v>3.9825439453125</v>
      </c>
    </row>
    <row r="382" spans="1:7" x14ac:dyDescent="0.35">
      <c r="A382">
        <f>381*(1/37)</f>
        <v>10.297297297297298</v>
      </c>
      <c r="B382">
        <v>7.4462890625E-2</v>
      </c>
      <c r="C382">
        <v>-0.11572265625</v>
      </c>
      <c r="D382">
        <v>1.031494140625</v>
      </c>
      <c r="E382">
        <v>-1.83868408203125</v>
      </c>
      <c r="F382">
        <v>-0.61798095703125</v>
      </c>
      <c r="G382">
        <v>-1.07574462890625</v>
      </c>
    </row>
    <row r="383" spans="1:7" x14ac:dyDescent="0.35">
      <c r="A383">
        <f>382*(1/37)</f>
        <v>10.324324324324325</v>
      </c>
      <c r="B383">
        <v>6.689453125E-2</v>
      </c>
      <c r="C383">
        <v>-9.619140625E-2</v>
      </c>
      <c r="D383">
        <v>1.03564453125</v>
      </c>
      <c r="E383">
        <v>2.666473388671875</v>
      </c>
      <c r="F383">
        <v>-1.384735107421875</v>
      </c>
      <c r="G383">
        <v>1.224517822265625</v>
      </c>
    </row>
    <row r="384" spans="1:7" x14ac:dyDescent="0.35">
      <c r="A384">
        <f>383*(1/37)</f>
        <v>10.351351351351353</v>
      </c>
      <c r="B384">
        <v>6.8359375E-2</v>
      </c>
      <c r="C384">
        <v>-0.10693359375</v>
      </c>
      <c r="D384">
        <v>1.035888671875</v>
      </c>
      <c r="E384">
        <v>2.0599365234375</v>
      </c>
      <c r="F384">
        <v>-2.92205810546875</v>
      </c>
      <c r="G384">
        <v>-0.690460205078125</v>
      </c>
    </row>
    <row r="385" spans="1:7" x14ac:dyDescent="0.35">
      <c r="A385">
        <f>384*(1/37)</f>
        <v>10.378378378378379</v>
      </c>
      <c r="B385">
        <v>6.93359375E-2</v>
      </c>
      <c r="C385">
        <v>-0.105224609375</v>
      </c>
      <c r="D385">
        <v>1.033447265625</v>
      </c>
      <c r="E385">
        <v>0.70953369140625</v>
      </c>
      <c r="F385">
        <v>0.152587890625</v>
      </c>
      <c r="G385">
        <v>1.224517822265625</v>
      </c>
    </row>
    <row r="386" spans="1:7" x14ac:dyDescent="0.35">
      <c r="A386">
        <f>385*(1/37)</f>
        <v>10.405405405405405</v>
      </c>
      <c r="B386">
        <v>7.2509765625E-2</v>
      </c>
      <c r="C386">
        <v>-0.111328125</v>
      </c>
      <c r="D386">
        <v>1.0400390625</v>
      </c>
      <c r="E386">
        <v>1.491546630859375</v>
      </c>
      <c r="F386">
        <v>-0.61798095703125</v>
      </c>
      <c r="G386">
        <v>7.62939453125E-2</v>
      </c>
    </row>
    <row r="387" spans="1:7" x14ac:dyDescent="0.35">
      <c r="A387">
        <f>386*(1/37)</f>
        <v>10.432432432432433</v>
      </c>
      <c r="B387">
        <v>6.73828125E-2</v>
      </c>
      <c r="C387">
        <v>-0.11279296875</v>
      </c>
      <c r="D387">
        <v>1.03857421875</v>
      </c>
      <c r="E387">
        <v>1.491546630859375</v>
      </c>
      <c r="F387">
        <v>-5.22613525390625</v>
      </c>
      <c r="G387">
        <v>-2.223968505859375</v>
      </c>
    </row>
    <row r="388" spans="1:7" x14ac:dyDescent="0.35">
      <c r="A388">
        <f>387*(1/37)</f>
        <v>10.45945945945946</v>
      </c>
      <c r="B388">
        <v>6.73828125E-2</v>
      </c>
      <c r="C388">
        <v>-0.11083984375</v>
      </c>
      <c r="D388">
        <v>1.027587890625</v>
      </c>
      <c r="E388">
        <v>-0.858306884765625</v>
      </c>
      <c r="F388">
        <v>-0.61798095703125</v>
      </c>
      <c r="G388">
        <v>7.2479248046875E-2</v>
      </c>
    </row>
    <row r="389" spans="1:7" x14ac:dyDescent="0.35">
      <c r="A389">
        <f>388*(1/37)</f>
        <v>10.486486486486488</v>
      </c>
      <c r="B389">
        <v>6.982421875E-2</v>
      </c>
      <c r="C389">
        <v>-0.10302734375</v>
      </c>
      <c r="D389">
        <v>1.029296875</v>
      </c>
      <c r="E389">
        <v>-0.46539306640625</v>
      </c>
      <c r="F389">
        <v>-1.003265380859375</v>
      </c>
      <c r="G389">
        <v>2.410888671875</v>
      </c>
    </row>
    <row r="390" spans="1:7" x14ac:dyDescent="0.35">
      <c r="A390">
        <f>389*(1/37)</f>
        <v>10.513513513513514</v>
      </c>
      <c r="B390">
        <v>7.03125E-2</v>
      </c>
      <c r="C390">
        <v>-9.8876953125E-2</v>
      </c>
      <c r="D390">
        <v>1.029541015625</v>
      </c>
      <c r="E390">
        <v>1.491546630859375</v>
      </c>
      <c r="F390">
        <v>-2.92205810546875</v>
      </c>
      <c r="G390">
        <v>1.224517822265625</v>
      </c>
    </row>
    <row r="391" spans="1:7" x14ac:dyDescent="0.35">
      <c r="A391">
        <f>390*(1/37)</f>
        <v>10.54054054054054</v>
      </c>
      <c r="B391">
        <v>6.591796875E-2</v>
      </c>
      <c r="C391">
        <v>-0.10888671875</v>
      </c>
      <c r="D391">
        <v>1.04736328125</v>
      </c>
      <c r="E391">
        <v>-7.62939453125E-2</v>
      </c>
      <c r="F391">
        <v>-0.232696533203125</v>
      </c>
      <c r="G391">
        <v>0.8392333984375</v>
      </c>
    </row>
    <row r="392" spans="1:7" x14ac:dyDescent="0.35">
      <c r="A392">
        <f>391*(1/37)</f>
        <v>10.567567567567568</v>
      </c>
      <c r="B392">
        <v>8.203125E-2</v>
      </c>
      <c r="C392">
        <v>-0.1162109375</v>
      </c>
      <c r="D392">
        <v>1.042724609375</v>
      </c>
      <c r="E392">
        <v>-2.033233642578125</v>
      </c>
      <c r="F392">
        <v>-1.77001953125</v>
      </c>
      <c r="G392">
        <v>1.224517822265625</v>
      </c>
    </row>
    <row r="393" spans="1:7" x14ac:dyDescent="0.35">
      <c r="A393">
        <f>392*(1/37)</f>
        <v>10.594594594594595</v>
      </c>
      <c r="B393">
        <v>6.93359375E-2</v>
      </c>
      <c r="C393">
        <v>-0.109130859375</v>
      </c>
      <c r="D393">
        <v>1.031494140625</v>
      </c>
      <c r="E393">
        <v>1.102447509765625</v>
      </c>
      <c r="F393">
        <v>-1.384735107421875</v>
      </c>
      <c r="G393">
        <v>1.605987548828125</v>
      </c>
    </row>
    <row r="394" spans="1:7" x14ac:dyDescent="0.35">
      <c r="A394">
        <f>393*(1/37)</f>
        <v>10.621621621621623</v>
      </c>
      <c r="B394">
        <v>7.080078125E-2</v>
      </c>
      <c r="C394">
        <v>-0.110595703125</v>
      </c>
      <c r="D394">
        <v>1.04443359375</v>
      </c>
      <c r="E394">
        <v>-2.803802490234375</v>
      </c>
      <c r="F394">
        <v>-0.61798095703125</v>
      </c>
      <c r="G394">
        <v>0.457763671875</v>
      </c>
    </row>
    <row r="395" spans="1:7" x14ac:dyDescent="0.35">
      <c r="A395">
        <f>394*(1/37)</f>
        <v>10.648648648648649</v>
      </c>
      <c r="B395">
        <v>6.8359375E-2</v>
      </c>
      <c r="C395">
        <v>-0.117431640625</v>
      </c>
      <c r="D395">
        <v>1.03369140625</v>
      </c>
      <c r="E395">
        <v>2.269744873046875</v>
      </c>
      <c r="F395">
        <v>1.68609619140625</v>
      </c>
      <c r="G395">
        <v>-0.69427490234375</v>
      </c>
    </row>
    <row r="396" spans="1:7" x14ac:dyDescent="0.35">
      <c r="A396">
        <f>395*(1/37)</f>
        <v>10.675675675675675</v>
      </c>
      <c r="B396">
        <v>7.12890625E-2</v>
      </c>
      <c r="C396">
        <v>-0.106201171875</v>
      </c>
      <c r="D396">
        <v>1.040283203125</v>
      </c>
      <c r="E396">
        <v>-1.247406005859375</v>
      </c>
      <c r="F396">
        <v>-1.77001953125</v>
      </c>
      <c r="G396">
        <v>-1.07574462890625</v>
      </c>
    </row>
    <row r="397" spans="1:7" x14ac:dyDescent="0.35">
      <c r="A397">
        <f>396*(1/37)</f>
        <v>10.702702702702704</v>
      </c>
      <c r="B397">
        <v>6.4453125E-2</v>
      </c>
      <c r="C397">
        <v>-0.101318359375</v>
      </c>
      <c r="D397">
        <v>1.03369140625</v>
      </c>
      <c r="E397">
        <v>3.452301025390625</v>
      </c>
      <c r="F397">
        <v>-3.307342529296875</v>
      </c>
      <c r="G397">
        <v>3.139495849609375</v>
      </c>
    </row>
    <row r="398" spans="1:7" x14ac:dyDescent="0.35">
      <c r="A398">
        <f>397*(1/37)</f>
        <v>10.72972972972973</v>
      </c>
      <c r="B398">
        <v>3.173828125E-3</v>
      </c>
      <c r="C398">
        <v>-0.111328125</v>
      </c>
      <c r="D398">
        <v>1.0361328125</v>
      </c>
      <c r="E398">
        <v>4.627227783203125</v>
      </c>
      <c r="F398">
        <v>0.8087158203125</v>
      </c>
      <c r="G398">
        <v>3.139495849609375</v>
      </c>
    </row>
    <row r="399" spans="1:7" x14ac:dyDescent="0.35">
      <c r="A399">
        <f>398*(1/37)</f>
        <v>10.756756756756758</v>
      </c>
      <c r="B399">
        <v>6.34765625E-2</v>
      </c>
      <c r="C399">
        <v>-0.107666015625</v>
      </c>
      <c r="D399">
        <v>1.03466796875</v>
      </c>
      <c r="E399">
        <v>1.88446044921875</v>
      </c>
      <c r="F399">
        <v>-1.77001953125</v>
      </c>
      <c r="G399">
        <v>-1.45721435546875</v>
      </c>
    </row>
    <row r="400" spans="1:7" x14ac:dyDescent="0.35">
      <c r="A400">
        <f>399*(1/37)</f>
        <v>10.783783783783784</v>
      </c>
      <c r="B400">
        <v>6.9580078125E-2</v>
      </c>
      <c r="C400">
        <v>-0.10791015625</v>
      </c>
      <c r="D400">
        <v>1.04296875</v>
      </c>
      <c r="E400">
        <v>1.102447509765625</v>
      </c>
      <c r="F400">
        <v>-2.92205810546875</v>
      </c>
      <c r="G400">
        <v>0.247955322265625</v>
      </c>
    </row>
    <row r="401" spans="1:7" x14ac:dyDescent="0.35">
      <c r="A401">
        <f>400*(1/37)</f>
        <v>10.810810810810811</v>
      </c>
      <c r="B401">
        <v>6.9091796875E-2</v>
      </c>
      <c r="C401">
        <v>-9.9365234375E-2</v>
      </c>
      <c r="D401">
        <v>1.029296875</v>
      </c>
      <c r="E401">
        <v>-1.247406005859375</v>
      </c>
      <c r="F401">
        <v>0.91552734375</v>
      </c>
      <c r="G401">
        <v>7.2479248046875E-2</v>
      </c>
    </row>
    <row r="402" spans="1:7" x14ac:dyDescent="0.35">
      <c r="A402">
        <f>401*(1/37)</f>
        <v>10.837837837837839</v>
      </c>
      <c r="B402">
        <v>6.7138671875E-2</v>
      </c>
      <c r="C402">
        <v>-0.110107421875</v>
      </c>
      <c r="D402">
        <v>1.037109375</v>
      </c>
      <c r="E402">
        <v>1.102447509765625</v>
      </c>
      <c r="F402">
        <v>-3.692626953125</v>
      </c>
      <c r="G402">
        <v>-0.308990478515625</v>
      </c>
    </row>
    <row r="403" spans="1:7" x14ac:dyDescent="0.35">
      <c r="A403">
        <f>402*(1/37)</f>
        <v>10.864864864864865</v>
      </c>
      <c r="B403">
        <v>6.591796875E-2</v>
      </c>
      <c r="C403">
        <v>-0.107421875</v>
      </c>
      <c r="D403">
        <v>1.032470703125</v>
      </c>
      <c r="E403">
        <v>-0.858306884765625</v>
      </c>
      <c r="F403">
        <v>-2.155303955078125</v>
      </c>
      <c r="G403">
        <v>1.224517822265625</v>
      </c>
    </row>
    <row r="404" spans="1:7" x14ac:dyDescent="0.35">
      <c r="A404">
        <f>403*(1/37)</f>
        <v>10.891891891891893</v>
      </c>
      <c r="B404">
        <v>7.3486328125E-2</v>
      </c>
      <c r="C404">
        <v>-0.1083984375</v>
      </c>
      <c r="D404">
        <v>1.040283203125</v>
      </c>
      <c r="E404">
        <v>-0.858306884765625</v>
      </c>
      <c r="F404">
        <v>-1.003265380859375</v>
      </c>
      <c r="G404">
        <v>1.99127197265625</v>
      </c>
    </row>
    <row r="405" spans="1:7" x14ac:dyDescent="0.35">
      <c r="A405">
        <f>404*(1/37)</f>
        <v>10.918918918918919</v>
      </c>
      <c r="B405">
        <v>6.1279296875E-2</v>
      </c>
      <c r="C405">
        <v>-0.11328125</v>
      </c>
      <c r="D405">
        <v>1.035888671875</v>
      </c>
      <c r="E405">
        <v>-0.46539306640625</v>
      </c>
      <c r="F405">
        <v>-1.003265380859375</v>
      </c>
      <c r="G405">
        <v>1.224517822265625</v>
      </c>
    </row>
    <row r="406" spans="1:7" x14ac:dyDescent="0.35">
      <c r="A406">
        <f>405*(1/37)</f>
        <v>10.945945945945947</v>
      </c>
      <c r="B406">
        <v>7.2998046875E-2</v>
      </c>
      <c r="C406">
        <v>-0.112060546875</v>
      </c>
      <c r="D406">
        <v>1.03662109375</v>
      </c>
      <c r="E406">
        <v>-1.251220703125</v>
      </c>
      <c r="F406">
        <v>0.152587890625</v>
      </c>
      <c r="G406">
        <v>2.758026123046875</v>
      </c>
    </row>
    <row r="407" spans="1:7" x14ac:dyDescent="0.35">
      <c r="A407">
        <f>406*(1/37)</f>
        <v>10.972972972972974</v>
      </c>
      <c r="B407">
        <v>7.8857421875E-2</v>
      </c>
      <c r="C407">
        <v>-0.10595703125</v>
      </c>
      <c r="D407">
        <v>1.03515625</v>
      </c>
      <c r="E407">
        <v>2.666473388671875</v>
      </c>
      <c r="F407">
        <v>-0.583648681640625</v>
      </c>
      <c r="G407">
        <v>0.457763671875</v>
      </c>
    </row>
    <row r="408" spans="1:7" x14ac:dyDescent="0.35">
      <c r="A408">
        <f>407*(1/37)</f>
        <v>11</v>
      </c>
      <c r="B408">
        <v>5.7861328125E-2</v>
      </c>
      <c r="C408">
        <v>-0.1064453125</v>
      </c>
      <c r="D408">
        <v>1.03515625</v>
      </c>
      <c r="E408">
        <v>0.70953369140625</v>
      </c>
      <c r="F408">
        <v>-0.614166259765625</v>
      </c>
      <c r="G408">
        <v>-1.07574462890625</v>
      </c>
    </row>
    <row r="409" spans="1:7" x14ac:dyDescent="0.35">
      <c r="A409">
        <f>408*(1/37)</f>
        <v>11.027027027027028</v>
      </c>
      <c r="B409">
        <v>6.591796875E-2</v>
      </c>
      <c r="C409">
        <v>-0.11669921875</v>
      </c>
      <c r="D409">
        <v>1.033935546875</v>
      </c>
      <c r="E409">
        <v>3.05938720703125</v>
      </c>
      <c r="F409">
        <v>-2.92205810546875</v>
      </c>
      <c r="G409">
        <v>2.37274169921875</v>
      </c>
    </row>
    <row r="410" spans="1:7" x14ac:dyDescent="0.35">
      <c r="A410">
        <f>409*(1/37)</f>
        <v>11.054054054054054</v>
      </c>
      <c r="B410">
        <v>7.275390625E-2</v>
      </c>
      <c r="C410">
        <v>-0.11279296875</v>
      </c>
      <c r="D410">
        <v>1.03662109375</v>
      </c>
      <c r="E410">
        <v>-0.46539306640625</v>
      </c>
      <c r="F410">
        <v>-2.57110595703125</v>
      </c>
      <c r="G410">
        <v>1.987457275390625</v>
      </c>
    </row>
    <row r="411" spans="1:7" x14ac:dyDescent="0.35">
      <c r="A411">
        <f>410*(1/37)</f>
        <v>11.081081081081082</v>
      </c>
      <c r="B411">
        <v>6.6650390625E-2</v>
      </c>
      <c r="C411">
        <v>-0.107666015625</v>
      </c>
      <c r="D411">
        <v>1.038818359375</v>
      </c>
      <c r="E411">
        <v>0.70953369140625</v>
      </c>
      <c r="F411">
        <v>-1.003265380859375</v>
      </c>
      <c r="G411">
        <v>0.457763671875</v>
      </c>
    </row>
    <row r="412" spans="1:7" x14ac:dyDescent="0.35">
      <c r="A412">
        <f>411*(1/37)</f>
        <v>11.108108108108109</v>
      </c>
      <c r="B412">
        <v>7.03125E-2</v>
      </c>
      <c r="C412">
        <v>-0.10205078125</v>
      </c>
      <c r="D412">
        <v>1.03759765625</v>
      </c>
      <c r="E412">
        <v>-1.247406005859375</v>
      </c>
      <c r="F412">
        <v>-2.155303955078125</v>
      </c>
      <c r="G412">
        <v>-1.45721435546875</v>
      </c>
    </row>
    <row r="413" spans="1:7" x14ac:dyDescent="0.35">
      <c r="A413">
        <f>412*(1/37)</f>
        <v>11.135135135135135</v>
      </c>
      <c r="B413">
        <v>6.787109375E-2</v>
      </c>
      <c r="C413">
        <v>-0.109619140625</v>
      </c>
      <c r="D413">
        <v>1.040771484375</v>
      </c>
      <c r="E413">
        <v>-0.46539306640625</v>
      </c>
      <c r="F413">
        <v>-4.077911376953125</v>
      </c>
      <c r="G413">
        <v>2.025604248046875</v>
      </c>
    </row>
    <row r="414" spans="1:7" x14ac:dyDescent="0.35">
      <c r="A414">
        <f>413*(1/37)</f>
        <v>11.162162162162163</v>
      </c>
      <c r="B414">
        <v>6.6162109375E-2</v>
      </c>
      <c r="C414">
        <v>-0.110107421875</v>
      </c>
      <c r="D414">
        <v>1.036865234375</v>
      </c>
      <c r="E414">
        <v>0.70953369140625</v>
      </c>
      <c r="F414">
        <v>-2.155303955078125</v>
      </c>
      <c r="G414">
        <v>7.2479248046875E-2</v>
      </c>
    </row>
    <row r="415" spans="1:7" x14ac:dyDescent="0.35">
      <c r="A415">
        <f>414*(1/37)</f>
        <v>11.189189189189189</v>
      </c>
      <c r="B415">
        <v>6.982421875E-2</v>
      </c>
      <c r="C415">
        <v>-0.110595703125</v>
      </c>
      <c r="D415">
        <v>1.040771484375</v>
      </c>
      <c r="E415">
        <v>0.70953369140625</v>
      </c>
      <c r="F415">
        <v>-2.92205810546875</v>
      </c>
      <c r="G415">
        <v>-2.223968505859375</v>
      </c>
    </row>
    <row r="416" spans="1:7" x14ac:dyDescent="0.35">
      <c r="A416">
        <f>415*(1/37)</f>
        <v>11.216216216216218</v>
      </c>
      <c r="B416">
        <v>6.5185546875E-2</v>
      </c>
      <c r="C416">
        <v>-0.112060546875</v>
      </c>
      <c r="D416">
        <v>1.031494140625</v>
      </c>
      <c r="E416">
        <v>1.285552978515625</v>
      </c>
      <c r="F416">
        <v>-1.3885498046875</v>
      </c>
      <c r="G416">
        <v>0.8392333984375</v>
      </c>
    </row>
    <row r="417" spans="1:7" x14ac:dyDescent="0.35">
      <c r="A417">
        <f>416*(1/37)</f>
        <v>11.243243243243244</v>
      </c>
      <c r="B417">
        <v>6.2744140625E-2</v>
      </c>
      <c r="C417">
        <v>-0.11474609375</v>
      </c>
      <c r="D417">
        <v>1.041259765625</v>
      </c>
      <c r="E417">
        <v>0.316619873046875</v>
      </c>
      <c r="F417">
        <v>-3.307342529296875</v>
      </c>
      <c r="G417">
        <v>-1.45721435546875</v>
      </c>
    </row>
    <row r="418" spans="1:7" x14ac:dyDescent="0.35">
      <c r="A418">
        <f>417*(1/37)</f>
        <v>11.27027027027027</v>
      </c>
      <c r="B418">
        <v>6.4208984375E-2</v>
      </c>
      <c r="C418">
        <v>-0.111328125</v>
      </c>
      <c r="D418">
        <v>1.036865234375</v>
      </c>
      <c r="E418">
        <v>-3.204345703125</v>
      </c>
      <c r="F418">
        <v>-3.307342529296875</v>
      </c>
      <c r="G418">
        <v>-0.69427490234375</v>
      </c>
    </row>
    <row r="419" spans="1:7" x14ac:dyDescent="0.35">
      <c r="A419">
        <f>418*(1/37)</f>
        <v>11.297297297297298</v>
      </c>
      <c r="B419">
        <v>7.080078125E-2</v>
      </c>
      <c r="C419">
        <v>-0.110595703125</v>
      </c>
      <c r="D419">
        <v>1.038330078125</v>
      </c>
      <c r="E419">
        <v>2.8533935546875</v>
      </c>
      <c r="F419">
        <v>-1.3885498046875</v>
      </c>
      <c r="G419">
        <v>2.75421142578125</v>
      </c>
    </row>
    <row r="420" spans="1:7" x14ac:dyDescent="0.35">
      <c r="A420">
        <f>419*(1/37)</f>
        <v>11.324324324324325</v>
      </c>
      <c r="B420">
        <v>6.5185546875E-2</v>
      </c>
      <c r="C420">
        <v>-0.10595703125</v>
      </c>
      <c r="D420">
        <v>1.044189453125</v>
      </c>
      <c r="E420">
        <v>1.102447509765625</v>
      </c>
      <c r="F420">
        <v>-1.77001953125</v>
      </c>
      <c r="G420">
        <v>2.758026123046875</v>
      </c>
    </row>
    <row r="421" spans="1:7" x14ac:dyDescent="0.35">
      <c r="A421">
        <f>420*(1/37)</f>
        <v>11.351351351351353</v>
      </c>
      <c r="B421">
        <v>6.93359375E-2</v>
      </c>
      <c r="C421">
        <v>-0.113037109375</v>
      </c>
      <c r="D421">
        <v>1.032958984375</v>
      </c>
      <c r="E421">
        <v>1.102447509765625</v>
      </c>
      <c r="F421">
        <v>-1.178741455078125</v>
      </c>
      <c r="G421">
        <v>1.224517822265625</v>
      </c>
    </row>
    <row r="422" spans="1:7" x14ac:dyDescent="0.35">
      <c r="A422">
        <f>421*(1/37)</f>
        <v>11.378378378378379</v>
      </c>
      <c r="B422">
        <v>6.7626953125E-2</v>
      </c>
      <c r="C422">
        <v>-0.11376953125</v>
      </c>
      <c r="D422">
        <v>1.03564453125</v>
      </c>
      <c r="E422">
        <v>-0.858306884765625</v>
      </c>
      <c r="F422">
        <v>-2.536773681640625</v>
      </c>
      <c r="G422">
        <v>1.0528564453125</v>
      </c>
    </row>
    <row r="423" spans="1:7" x14ac:dyDescent="0.35">
      <c r="A423">
        <f>422*(1/37)</f>
        <v>11.405405405405405</v>
      </c>
      <c r="B423">
        <v>7.080078125E-2</v>
      </c>
      <c r="C423">
        <v>-0.111083984375</v>
      </c>
      <c r="D423">
        <v>1.038330078125</v>
      </c>
      <c r="E423">
        <v>-0.46539306640625</v>
      </c>
      <c r="F423">
        <v>-0.61798095703125</v>
      </c>
      <c r="G423">
        <v>1.605987548828125</v>
      </c>
    </row>
    <row r="424" spans="1:7" x14ac:dyDescent="0.35">
      <c r="A424">
        <f>423*(1/37)</f>
        <v>11.432432432432433</v>
      </c>
      <c r="B424">
        <v>6.34765625E-2</v>
      </c>
      <c r="C424">
        <v>-0.107421875</v>
      </c>
      <c r="D424">
        <v>1.030029296875</v>
      </c>
      <c r="E424">
        <v>-0.858306884765625</v>
      </c>
      <c r="F424">
        <v>-1.77001953125</v>
      </c>
      <c r="G424">
        <v>2.063751220703125</v>
      </c>
    </row>
    <row r="425" spans="1:7" x14ac:dyDescent="0.35">
      <c r="A425">
        <f>424*(1/37)</f>
        <v>11.45945945945946</v>
      </c>
      <c r="B425">
        <v>6.7138671875E-2</v>
      </c>
      <c r="C425">
        <v>-0.103759765625</v>
      </c>
      <c r="D425">
        <v>1.03759765625</v>
      </c>
      <c r="E425">
        <v>2.277374267578125</v>
      </c>
      <c r="F425">
        <v>-0.61798095703125</v>
      </c>
      <c r="G425">
        <v>-1.07574462890625</v>
      </c>
    </row>
    <row r="426" spans="1:7" x14ac:dyDescent="0.35">
      <c r="A426">
        <f>425*(1/37)</f>
        <v>11.486486486486488</v>
      </c>
      <c r="B426">
        <v>6.73828125E-2</v>
      </c>
      <c r="C426">
        <v>-0.106689453125</v>
      </c>
      <c r="D426">
        <v>1.028564453125</v>
      </c>
      <c r="E426">
        <v>2.277374267578125</v>
      </c>
      <c r="F426">
        <v>-4.0740966796875</v>
      </c>
      <c r="G426">
        <v>-0.690460205078125</v>
      </c>
    </row>
    <row r="427" spans="1:7" x14ac:dyDescent="0.35">
      <c r="A427">
        <f>426*(1/37)</f>
        <v>11.513513513513514</v>
      </c>
      <c r="B427">
        <v>6.5673828125E-2</v>
      </c>
      <c r="C427">
        <v>-0.107421875</v>
      </c>
      <c r="D427">
        <v>1.03466796875</v>
      </c>
      <c r="E427">
        <v>2.277374267578125</v>
      </c>
      <c r="F427">
        <v>-1.77001953125</v>
      </c>
      <c r="G427">
        <v>-1.45721435546875</v>
      </c>
    </row>
    <row r="428" spans="1:7" x14ac:dyDescent="0.35">
      <c r="A428">
        <f>427*(1/37)</f>
        <v>11.54054054054054</v>
      </c>
      <c r="B428">
        <v>7.1044921875E-2</v>
      </c>
      <c r="C428">
        <v>-0.107421875</v>
      </c>
      <c r="D428">
        <v>1.0361328125</v>
      </c>
      <c r="E428">
        <v>-1.64031982421875</v>
      </c>
      <c r="F428">
        <v>-0.232696533203125</v>
      </c>
      <c r="G428">
        <v>0.457763671875</v>
      </c>
    </row>
    <row r="429" spans="1:7" x14ac:dyDescent="0.35">
      <c r="A429">
        <f>428*(1/37)</f>
        <v>11.567567567567568</v>
      </c>
      <c r="B429">
        <v>6.8603515625E-2</v>
      </c>
      <c r="C429">
        <v>-0.112060546875</v>
      </c>
      <c r="D429">
        <v>1.032470703125</v>
      </c>
      <c r="E429">
        <v>-1.247406005859375</v>
      </c>
      <c r="F429">
        <v>-1.3885498046875</v>
      </c>
      <c r="G429">
        <v>1.224517822265625</v>
      </c>
    </row>
    <row r="430" spans="1:7" x14ac:dyDescent="0.35">
      <c r="A430">
        <f>429*(1/37)</f>
        <v>11.594594594594595</v>
      </c>
      <c r="B430">
        <v>6.9091796875E-2</v>
      </c>
      <c r="C430">
        <v>-0.1103515625</v>
      </c>
      <c r="D430">
        <v>1.035400390625</v>
      </c>
      <c r="E430">
        <v>1.678466796875</v>
      </c>
      <c r="F430">
        <v>-3.307342529296875</v>
      </c>
      <c r="G430">
        <v>0.8392333984375</v>
      </c>
    </row>
    <row r="431" spans="1:7" x14ac:dyDescent="0.35">
      <c r="A431">
        <f>430*(1/37)</f>
        <v>11.621621621621623</v>
      </c>
      <c r="B431">
        <v>6.298828125E-2</v>
      </c>
      <c r="C431">
        <v>-0.106689453125</v>
      </c>
      <c r="D431">
        <v>1.040771484375</v>
      </c>
      <c r="E431">
        <v>-0.858306884765625</v>
      </c>
      <c r="F431">
        <v>1.605987548828125</v>
      </c>
      <c r="G431">
        <v>3.139495849609375</v>
      </c>
    </row>
    <row r="432" spans="1:7" x14ac:dyDescent="0.35">
      <c r="A432">
        <f>431*(1/37)</f>
        <v>11.648648648648649</v>
      </c>
      <c r="B432">
        <v>6.4697265625E-2</v>
      </c>
      <c r="C432">
        <v>-0.103271484375</v>
      </c>
      <c r="D432">
        <v>1.031982421875</v>
      </c>
      <c r="E432">
        <v>2.2735595703125</v>
      </c>
      <c r="F432">
        <v>1.575469970703125</v>
      </c>
      <c r="G432">
        <v>7.2479248046875E-2</v>
      </c>
    </row>
    <row r="433" spans="1:7" x14ac:dyDescent="0.35">
      <c r="A433">
        <f>432*(1/37)</f>
        <v>11.675675675675677</v>
      </c>
      <c r="B433">
        <v>6.884765625E-2</v>
      </c>
      <c r="C433">
        <v>-0.107666015625</v>
      </c>
      <c r="D433">
        <v>1.03759765625</v>
      </c>
      <c r="E433">
        <v>-0.46539306640625</v>
      </c>
      <c r="F433">
        <v>-3.688812255859375</v>
      </c>
      <c r="G433">
        <v>-2.223968505859375</v>
      </c>
    </row>
    <row r="434" spans="1:7" x14ac:dyDescent="0.35">
      <c r="A434">
        <f>433*(1/37)</f>
        <v>11.702702702702704</v>
      </c>
      <c r="B434">
        <v>6.34765625E-2</v>
      </c>
      <c r="C434">
        <v>-0.111572265625</v>
      </c>
      <c r="D434">
        <v>1.045166015625</v>
      </c>
      <c r="E434">
        <v>-3.99017333984375</v>
      </c>
      <c r="F434">
        <v>1.30462646484375</v>
      </c>
      <c r="G434">
        <v>-1.91497802734375</v>
      </c>
    </row>
    <row r="435" spans="1:7" x14ac:dyDescent="0.35">
      <c r="A435">
        <f>434*(1/37)</f>
        <v>11.72972972972973</v>
      </c>
      <c r="B435">
        <v>7.4462890625E-2</v>
      </c>
      <c r="C435">
        <v>-0.111328125</v>
      </c>
      <c r="D435">
        <v>1.033203125</v>
      </c>
      <c r="E435">
        <v>-7.62939453125E-2</v>
      </c>
      <c r="F435">
        <v>0.152587890625</v>
      </c>
      <c r="G435">
        <v>-0.690460205078125</v>
      </c>
    </row>
    <row r="436" spans="1:7" x14ac:dyDescent="0.35">
      <c r="A436">
        <f>435*(1/37)</f>
        <v>11.756756756756758</v>
      </c>
      <c r="B436">
        <v>7.03125E-2</v>
      </c>
      <c r="C436">
        <v>-0.107666015625</v>
      </c>
      <c r="D436">
        <v>1.042236328125</v>
      </c>
      <c r="E436">
        <v>0.316619873046875</v>
      </c>
      <c r="F436">
        <v>-2.92205810546875</v>
      </c>
      <c r="G436">
        <v>-0.308990478515625</v>
      </c>
    </row>
    <row r="437" spans="1:7" x14ac:dyDescent="0.35">
      <c r="A437">
        <f>436*(1/37)</f>
        <v>11.783783783783784</v>
      </c>
      <c r="B437">
        <v>6.25E-2</v>
      </c>
      <c r="C437">
        <v>-0.1123046875</v>
      </c>
      <c r="D437">
        <v>1.0419921875</v>
      </c>
      <c r="E437">
        <v>-0.46539306640625</v>
      </c>
      <c r="F437">
        <v>-5.611419677734375</v>
      </c>
      <c r="G437">
        <v>-2.223968505859375</v>
      </c>
    </row>
    <row r="438" spans="1:7" x14ac:dyDescent="0.35">
      <c r="A438">
        <f>437*(1/37)</f>
        <v>11.810810810810812</v>
      </c>
      <c r="B438">
        <v>7.2998046875E-2</v>
      </c>
      <c r="C438">
        <v>-0.107421875</v>
      </c>
      <c r="D438">
        <v>1.035400390625</v>
      </c>
      <c r="E438">
        <v>-1.44195556640625</v>
      </c>
      <c r="F438">
        <v>-1.384735107421875</v>
      </c>
      <c r="G438">
        <v>-1.45721435546875</v>
      </c>
    </row>
    <row r="439" spans="1:7" x14ac:dyDescent="0.35">
      <c r="A439">
        <f>438*(1/37)</f>
        <v>11.837837837837839</v>
      </c>
      <c r="B439">
        <v>6.7626953125E-2</v>
      </c>
      <c r="C439">
        <v>-0.105224609375</v>
      </c>
      <c r="D439">
        <v>1.040283203125</v>
      </c>
      <c r="E439">
        <v>3.047943115234375</v>
      </c>
      <c r="F439">
        <v>-2.155303955078125</v>
      </c>
      <c r="G439">
        <v>2.758026123046875</v>
      </c>
    </row>
    <row r="440" spans="1:7" x14ac:dyDescent="0.35">
      <c r="A440">
        <f>439*(1/37)</f>
        <v>11.864864864864865</v>
      </c>
      <c r="B440">
        <v>6.787109375E-2</v>
      </c>
      <c r="C440">
        <v>-0.11328125</v>
      </c>
      <c r="D440">
        <v>1.0380859375</v>
      </c>
      <c r="E440">
        <v>-2.811431884765625</v>
      </c>
      <c r="F440">
        <v>0.152587890625</v>
      </c>
      <c r="G440">
        <v>3.139495849609375</v>
      </c>
    </row>
    <row r="441" spans="1:7" x14ac:dyDescent="0.35">
      <c r="A441">
        <f>440*(1/37)</f>
        <v>11.891891891891893</v>
      </c>
      <c r="B441">
        <v>6.8115234375E-2</v>
      </c>
      <c r="C441">
        <v>-0.108642578125</v>
      </c>
      <c r="D441">
        <v>1.031982421875</v>
      </c>
      <c r="E441">
        <v>3.452301025390625</v>
      </c>
      <c r="F441">
        <v>0.5340576171875</v>
      </c>
      <c r="G441">
        <v>2.37274169921875</v>
      </c>
    </row>
    <row r="442" spans="1:7" x14ac:dyDescent="0.35">
      <c r="A442">
        <f>441*(1/37)</f>
        <v>11.918918918918919</v>
      </c>
      <c r="B442">
        <v>6.884765625E-2</v>
      </c>
      <c r="C442">
        <v>-0.111083984375</v>
      </c>
      <c r="D442">
        <v>1.03662109375</v>
      </c>
      <c r="E442">
        <v>1.102447509765625</v>
      </c>
      <c r="F442">
        <v>-3.307342529296875</v>
      </c>
      <c r="G442">
        <v>-1.842498779296875</v>
      </c>
    </row>
    <row r="443" spans="1:7" x14ac:dyDescent="0.35">
      <c r="A443">
        <f>442*(1/37)</f>
        <v>11.945945945945947</v>
      </c>
      <c r="B443">
        <v>6.9580078125E-2</v>
      </c>
      <c r="C443">
        <v>-0.110107421875</v>
      </c>
      <c r="D443">
        <v>1.0380859375</v>
      </c>
      <c r="E443">
        <v>1.102447509765625</v>
      </c>
      <c r="F443">
        <v>-2.60162353515625</v>
      </c>
      <c r="G443">
        <v>1.605987548828125</v>
      </c>
    </row>
    <row r="444" spans="1:7" x14ac:dyDescent="0.35">
      <c r="A444">
        <f>443*(1/37)</f>
        <v>11.972972972972974</v>
      </c>
      <c r="B444">
        <v>6.4453125E-2</v>
      </c>
      <c r="C444">
        <v>-0.136962890625</v>
      </c>
      <c r="D444">
        <v>1.034423828125</v>
      </c>
      <c r="E444">
        <v>0.70953369140625</v>
      </c>
      <c r="F444">
        <v>-2.155303955078125</v>
      </c>
      <c r="G444">
        <v>3.814697265625E-2</v>
      </c>
    </row>
    <row r="445" spans="1:7" x14ac:dyDescent="0.35">
      <c r="A445">
        <f>444*(1/37)</f>
        <v>12</v>
      </c>
      <c r="B445">
        <v>8.154296875E-2</v>
      </c>
      <c r="C445">
        <v>-8.7158203125E-2</v>
      </c>
      <c r="D445">
        <v>1.025634765625</v>
      </c>
      <c r="E445">
        <v>-1.251220703125</v>
      </c>
      <c r="F445">
        <v>1.30462646484375</v>
      </c>
      <c r="G445">
        <v>-0.690460205078125</v>
      </c>
    </row>
    <row r="446" spans="1:7" x14ac:dyDescent="0.35">
      <c r="A446">
        <f>445*(1/37)</f>
        <v>12.027027027027028</v>
      </c>
      <c r="B446">
        <v>7.4951171875E-2</v>
      </c>
      <c r="C446">
        <v>-0.102294921875</v>
      </c>
      <c r="D446">
        <v>1.042236328125</v>
      </c>
      <c r="E446">
        <v>-0.858306884765625</v>
      </c>
      <c r="F446">
        <v>-2.155303955078125</v>
      </c>
      <c r="G446">
        <v>-0.308990478515625</v>
      </c>
    </row>
    <row r="447" spans="1:7" x14ac:dyDescent="0.35">
      <c r="A447">
        <f>446*(1/37)</f>
        <v>12.054054054054054</v>
      </c>
      <c r="B447">
        <v>7.1044921875E-2</v>
      </c>
      <c r="C447">
        <v>-0.11376953125</v>
      </c>
      <c r="D447">
        <v>1.035888671875</v>
      </c>
      <c r="E447">
        <v>1.102447509765625</v>
      </c>
      <c r="F447">
        <v>-1.384735107421875</v>
      </c>
      <c r="G447">
        <v>-0.171661376953125</v>
      </c>
    </row>
    <row r="448" spans="1:7" x14ac:dyDescent="0.35">
      <c r="A448">
        <f>447*(1/37)</f>
        <v>12.081081081081082</v>
      </c>
      <c r="B448">
        <v>7.373046875E-2</v>
      </c>
      <c r="C448">
        <v>-0.109130859375</v>
      </c>
      <c r="D448">
        <v>1.03466796875</v>
      </c>
      <c r="E448">
        <v>3.841400146484375</v>
      </c>
      <c r="F448">
        <v>-2.155303955078125</v>
      </c>
      <c r="G448">
        <v>7.2479248046875E-2</v>
      </c>
    </row>
    <row r="449" spans="1:7" x14ac:dyDescent="0.35">
      <c r="A449">
        <f>448*(1/37)</f>
        <v>12.108108108108109</v>
      </c>
      <c r="B449">
        <v>7.03125E-2</v>
      </c>
      <c r="C449">
        <v>-0.110107421875</v>
      </c>
      <c r="D449">
        <v>1.029541015625</v>
      </c>
      <c r="E449">
        <v>-0.46539306640625</v>
      </c>
      <c r="F449">
        <v>-1.77001953125</v>
      </c>
      <c r="G449">
        <v>7.2479248046875E-2</v>
      </c>
    </row>
    <row r="450" spans="1:7" x14ac:dyDescent="0.35">
      <c r="A450">
        <f>449*(1/37)</f>
        <v>12.135135135135135</v>
      </c>
      <c r="B450">
        <v>7.03125E-2</v>
      </c>
      <c r="C450">
        <v>-0.10791015625</v>
      </c>
      <c r="D450">
        <v>1.038330078125</v>
      </c>
      <c r="E450">
        <v>0.316619873046875</v>
      </c>
      <c r="F450">
        <v>-1.384735107421875</v>
      </c>
      <c r="G450">
        <v>-0.308990478515625</v>
      </c>
    </row>
    <row r="451" spans="1:7" x14ac:dyDescent="0.35">
      <c r="A451">
        <f>450*(1/37)</f>
        <v>12.162162162162163</v>
      </c>
      <c r="B451">
        <v>6.640625E-2</v>
      </c>
      <c r="C451">
        <v>-0.108642578125</v>
      </c>
      <c r="D451">
        <v>1.0361328125</v>
      </c>
      <c r="E451">
        <v>2.277374267578125</v>
      </c>
      <c r="F451">
        <v>-2.92205810546875</v>
      </c>
      <c r="G451">
        <v>7.62939453125E-2</v>
      </c>
    </row>
    <row r="452" spans="1:7" x14ac:dyDescent="0.35">
      <c r="A452">
        <f>451*(1/37)</f>
        <v>12.189189189189189</v>
      </c>
      <c r="B452">
        <v>7.32421875E-2</v>
      </c>
      <c r="C452">
        <v>-0.113525390625</v>
      </c>
      <c r="D452">
        <v>1.036865234375</v>
      </c>
      <c r="E452">
        <v>-2.811431884765625</v>
      </c>
      <c r="F452">
        <v>0.152587890625</v>
      </c>
      <c r="G452">
        <v>0.457763671875</v>
      </c>
    </row>
    <row r="453" spans="1:7" x14ac:dyDescent="0.35">
      <c r="A453">
        <f>452*(1/37)</f>
        <v>12.216216216216218</v>
      </c>
      <c r="B453">
        <v>6.9580078125E-2</v>
      </c>
      <c r="C453">
        <v>-0.104736328125</v>
      </c>
      <c r="D453">
        <v>1.0380859375</v>
      </c>
      <c r="E453">
        <v>3.841400146484375</v>
      </c>
      <c r="F453">
        <v>-1.77001953125</v>
      </c>
      <c r="G453">
        <v>-2.99072265625</v>
      </c>
    </row>
    <row r="454" spans="1:7" x14ac:dyDescent="0.35">
      <c r="A454">
        <f>453*(1/37)</f>
        <v>12.243243243243244</v>
      </c>
      <c r="B454">
        <v>6.73828125E-2</v>
      </c>
      <c r="C454">
        <v>-0.109130859375</v>
      </c>
      <c r="D454">
        <v>1.0341796875</v>
      </c>
      <c r="E454">
        <v>1.491546630859375</v>
      </c>
      <c r="F454">
        <v>0.5340576171875</v>
      </c>
      <c r="G454">
        <v>1.224517822265625</v>
      </c>
    </row>
    <row r="455" spans="1:7" x14ac:dyDescent="0.35">
      <c r="A455">
        <f>454*(1/37)</f>
        <v>12.27027027027027</v>
      </c>
      <c r="B455">
        <v>6.9580078125E-2</v>
      </c>
      <c r="C455">
        <v>-0.10888671875</v>
      </c>
      <c r="D455">
        <v>1.04833984375</v>
      </c>
      <c r="E455">
        <v>3.452301025390625</v>
      </c>
      <c r="F455">
        <v>-2.956390380859375</v>
      </c>
      <c r="G455">
        <v>-1.842498779296875</v>
      </c>
    </row>
    <row r="456" spans="1:7" x14ac:dyDescent="0.35">
      <c r="A456">
        <f>455*(1/37)</f>
        <v>12.297297297297298</v>
      </c>
      <c r="B456">
        <v>6.93359375E-2</v>
      </c>
      <c r="C456">
        <v>-0.114013671875</v>
      </c>
      <c r="D456">
        <v>1.040771484375</v>
      </c>
      <c r="E456">
        <v>-4.383087158203125</v>
      </c>
      <c r="F456">
        <v>-2.4261474609375</v>
      </c>
      <c r="G456">
        <v>-1.07574462890625</v>
      </c>
    </row>
    <row r="457" spans="1:7" x14ac:dyDescent="0.35">
      <c r="A457">
        <f>456*(1/37)</f>
        <v>12.324324324324325</v>
      </c>
      <c r="B457">
        <v>6.9091796875E-2</v>
      </c>
      <c r="C457">
        <v>-0.110595703125</v>
      </c>
      <c r="D457">
        <v>1.03076171875</v>
      </c>
      <c r="E457">
        <v>3.841400146484375</v>
      </c>
      <c r="F457">
        <v>-2.92205810546875</v>
      </c>
      <c r="G457">
        <v>-3.3721923828125</v>
      </c>
    </row>
    <row r="458" spans="1:7" x14ac:dyDescent="0.35">
      <c r="A458">
        <f>457*(1/37)</f>
        <v>12.351351351351353</v>
      </c>
      <c r="B458">
        <v>6.3232421875E-2</v>
      </c>
      <c r="C458">
        <v>-0.109130859375</v>
      </c>
      <c r="D458">
        <v>1.032470703125</v>
      </c>
      <c r="E458">
        <v>-0.46539306640625</v>
      </c>
      <c r="F458">
        <v>1.68609619140625</v>
      </c>
      <c r="G458">
        <v>3.814697265625E-2</v>
      </c>
    </row>
    <row r="459" spans="1:7" x14ac:dyDescent="0.35">
      <c r="A459">
        <f>458*(1/37)</f>
        <v>12.378378378378379</v>
      </c>
      <c r="B459">
        <v>6.8603515625E-2</v>
      </c>
      <c r="C459">
        <v>-0.10400390625</v>
      </c>
      <c r="D459">
        <v>1.03515625</v>
      </c>
      <c r="E459">
        <v>1.102447509765625</v>
      </c>
      <c r="F459">
        <v>-2.155303955078125</v>
      </c>
      <c r="G459">
        <v>-3.3721923828125</v>
      </c>
    </row>
    <row r="460" spans="1:7" x14ac:dyDescent="0.35">
      <c r="A460">
        <f>459*(1/37)</f>
        <v>12.405405405405405</v>
      </c>
      <c r="B460">
        <v>7.0068359375E-2</v>
      </c>
      <c r="C460">
        <v>-0.106201171875</v>
      </c>
      <c r="D460">
        <v>1.037841796875</v>
      </c>
      <c r="E460">
        <v>-0.46539306640625</v>
      </c>
      <c r="F460">
        <v>0.152587890625</v>
      </c>
      <c r="G460">
        <v>0.8392333984375</v>
      </c>
    </row>
    <row r="461" spans="1:7" x14ac:dyDescent="0.35">
      <c r="A461">
        <f>460*(1/37)</f>
        <v>12.432432432432433</v>
      </c>
      <c r="B461">
        <v>6.8359375E-2</v>
      </c>
      <c r="C461">
        <v>-0.10498046875</v>
      </c>
      <c r="D461">
        <v>1.0400390625</v>
      </c>
      <c r="E461">
        <v>0.70953369140625</v>
      </c>
      <c r="F461">
        <v>-3.688812255859375</v>
      </c>
      <c r="G461">
        <v>2.758026123046875</v>
      </c>
    </row>
    <row r="462" spans="1:7" x14ac:dyDescent="0.35">
      <c r="A462">
        <f>461*(1/37)</f>
        <v>12.45945945945946</v>
      </c>
      <c r="B462">
        <v>7.2998046875E-2</v>
      </c>
      <c r="C462">
        <v>-0.1064453125</v>
      </c>
      <c r="D462">
        <v>1.038330078125</v>
      </c>
      <c r="E462">
        <v>-4.383087158203125</v>
      </c>
      <c r="F462">
        <v>-2.4261474609375</v>
      </c>
      <c r="G462">
        <v>0.8392333984375</v>
      </c>
    </row>
    <row r="463" spans="1:7" x14ac:dyDescent="0.35">
      <c r="A463">
        <f>462*(1/37)</f>
        <v>12.486486486486488</v>
      </c>
      <c r="B463">
        <v>6.8359375E-2</v>
      </c>
      <c r="C463">
        <v>-0.110107421875</v>
      </c>
      <c r="D463">
        <v>1.040283203125</v>
      </c>
      <c r="E463">
        <v>-1.247406005859375</v>
      </c>
      <c r="F463">
        <v>-1.77001953125</v>
      </c>
      <c r="G463">
        <v>1.605987548828125</v>
      </c>
    </row>
    <row r="464" spans="1:7" x14ac:dyDescent="0.35">
      <c r="A464">
        <f>463*(1/37)</f>
        <v>12.513513513513514</v>
      </c>
      <c r="B464">
        <v>6.884765625E-2</v>
      </c>
      <c r="C464">
        <v>-0.1103515625</v>
      </c>
      <c r="D464">
        <v>1.036376953125</v>
      </c>
      <c r="E464">
        <v>2.2735595703125</v>
      </c>
      <c r="F464">
        <v>-0.23651123046875</v>
      </c>
      <c r="G464">
        <v>1.987457275390625</v>
      </c>
    </row>
    <row r="465" spans="1:7" x14ac:dyDescent="0.35">
      <c r="A465">
        <f>464*(1/37)</f>
        <v>12.54054054054054</v>
      </c>
      <c r="B465">
        <v>6.494140625E-2</v>
      </c>
      <c r="C465">
        <v>-0.11083984375</v>
      </c>
      <c r="D465">
        <v>1.029541015625</v>
      </c>
      <c r="E465">
        <v>-3.204345703125</v>
      </c>
      <c r="F465">
        <v>-1.003265380859375</v>
      </c>
      <c r="G465">
        <v>-0.69427490234375</v>
      </c>
    </row>
    <row r="466" spans="1:7" x14ac:dyDescent="0.35">
      <c r="A466">
        <f>465*(1/37)</f>
        <v>12.567567567567568</v>
      </c>
      <c r="B466">
        <v>6.787109375E-2</v>
      </c>
      <c r="C466">
        <v>-0.10888671875</v>
      </c>
      <c r="D466">
        <v>1.031494140625</v>
      </c>
      <c r="E466">
        <v>-3.99017333984375</v>
      </c>
      <c r="F466">
        <v>-3.688812255859375</v>
      </c>
      <c r="G466">
        <v>0.8392333984375</v>
      </c>
    </row>
    <row r="467" spans="1:7" x14ac:dyDescent="0.35">
      <c r="A467">
        <f>466*(1/37)</f>
        <v>12.594594594594595</v>
      </c>
      <c r="B467">
        <v>7.3974609375E-2</v>
      </c>
      <c r="C467">
        <v>-0.10888671875</v>
      </c>
      <c r="D467">
        <v>1.033203125</v>
      </c>
      <c r="E467">
        <v>0.70953369140625</v>
      </c>
      <c r="F467">
        <v>-4.730224609375</v>
      </c>
      <c r="G467">
        <v>-2.6092529296875</v>
      </c>
    </row>
    <row r="468" spans="1:7" x14ac:dyDescent="0.35">
      <c r="A468">
        <f>467*(1/37)</f>
        <v>12.621621621621623</v>
      </c>
      <c r="B468">
        <v>6.9091796875E-2</v>
      </c>
      <c r="C468">
        <v>-0.10791015625</v>
      </c>
      <c r="D468">
        <v>1.037109375</v>
      </c>
      <c r="E468">
        <v>-0.46539306640625</v>
      </c>
      <c r="F468">
        <v>-2.57110595703125</v>
      </c>
      <c r="G468">
        <v>-1.45721435546875</v>
      </c>
    </row>
    <row r="469" spans="1:7" x14ac:dyDescent="0.35">
      <c r="A469">
        <f>468*(1/37)</f>
        <v>12.648648648648649</v>
      </c>
      <c r="B469">
        <v>7.080078125E-2</v>
      </c>
      <c r="C469">
        <v>-0.10986328125</v>
      </c>
      <c r="D469">
        <v>1.03515625</v>
      </c>
      <c r="E469">
        <v>3.05938720703125</v>
      </c>
      <c r="F469">
        <v>-0.61798095703125</v>
      </c>
      <c r="G469">
        <v>1.605987548828125</v>
      </c>
    </row>
    <row r="470" spans="1:7" x14ac:dyDescent="0.35">
      <c r="A470">
        <f>469*(1/37)</f>
        <v>12.675675675675677</v>
      </c>
      <c r="B470">
        <v>7.1533203125E-2</v>
      </c>
      <c r="C470">
        <v>-0.10791015625</v>
      </c>
      <c r="D470">
        <v>1.03125</v>
      </c>
      <c r="E470">
        <v>-2.4261474609375</v>
      </c>
      <c r="F470">
        <v>0.5340576171875</v>
      </c>
      <c r="G470">
        <v>1.605987548828125</v>
      </c>
    </row>
    <row r="471" spans="1:7" x14ac:dyDescent="0.35">
      <c r="A471">
        <f>470*(1/37)</f>
        <v>12.702702702702704</v>
      </c>
      <c r="B471">
        <v>6.591796875E-2</v>
      </c>
      <c r="C471">
        <v>-0.111572265625</v>
      </c>
      <c r="D471">
        <v>1.0361328125</v>
      </c>
      <c r="E471">
        <v>1.491546630859375</v>
      </c>
      <c r="F471">
        <v>0.152587890625</v>
      </c>
      <c r="G471">
        <v>-1.705169677734375</v>
      </c>
    </row>
    <row r="472" spans="1:7" x14ac:dyDescent="0.35">
      <c r="A472">
        <f>471*(1/37)</f>
        <v>12.72972972972973</v>
      </c>
      <c r="B472">
        <v>6.689453125E-2</v>
      </c>
      <c r="C472">
        <v>-0.110107421875</v>
      </c>
      <c r="D472">
        <v>1.03759765625</v>
      </c>
      <c r="E472">
        <v>0.70953369140625</v>
      </c>
      <c r="F472">
        <v>-0.61798095703125</v>
      </c>
      <c r="G472">
        <v>7.2479248046875E-2</v>
      </c>
    </row>
    <row r="473" spans="1:7" x14ac:dyDescent="0.35">
      <c r="A473">
        <f>472*(1/37)</f>
        <v>12.756756756756758</v>
      </c>
      <c r="B473">
        <v>6.787109375E-2</v>
      </c>
      <c r="C473">
        <v>-0.109619140625</v>
      </c>
      <c r="D473">
        <v>1.04248046875</v>
      </c>
      <c r="E473">
        <v>-1.247406005859375</v>
      </c>
      <c r="F473">
        <v>-1.77001953125</v>
      </c>
      <c r="G473">
        <v>1.987457275390625</v>
      </c>
    </row>
    <row r="474" spans="1:7" x14ac:dyDescent="0.35">
      <c r="A474">
        <f>473*(1/37)</f>
        <v>12.783783783783784</v>
      </c>
      <c r="B474">
        <v>6.4453125E-2</v>
      </c>
      <c r="C474">
        <v>-0.107177734375</v>
      </c>
      <c r="D474">
        <v>1.04248046875</v>
      </c>
      <c r="E474">
        <v>1.491546630859375</v>
      </c>
      <c r="F474">
        <v>0.152587890625</v>
      </c>
      <c r="G474">
        <v>0.8392333984375</v>
      </c>
    </row>
    <row r="475" spans="1:7" x14ac:dyDescent="0.35">
      <c r="A475">
        <f>474*(1/37)</f>
        <v>12.810810810810812</v>
      </c>
      <c r="B475">
        <v>6.54296875E-2</v>
      </c>
      <c r="C475">
        <v>-0.10791015625</v>
      </c>
      <c r="D475">
        <v>1.040771484375</v>
      </c>
      <c r="E475">
        <v>0.316619873046875</v>
      </c>
      <c r="F475">
        <v>-2.57110595703125</v>
      </c>
      <c r="G475">
        <v>-2.6092529296875</v>
      </c>
    </row>
    <row r="476" spans="1:7" x14ac:dyDescent="0.35">
      <c r="A476">
        <f>475*(1/37)</f>
        <v>12.837837837837839</v>
      </c>
      <c r="B476">
        <v>7.1044921875E-2</v>
      </c>
      <c r="C476">
        <v>-0.1083984375</v>
      </c>
      <c r="D476">
        <v>1.041748046875</v>
      </c>
      <c r="E476">
        <v>-7.62939453125E-2</v>
      </c>
      <c r="F476">
        <v>-2.92205810546875</v>
      </c>
      <c r="G476">
        <v>-3.757476806640625</v>
      </c>
    </row>
    <row r="477" spans="1:7" x14ac:dyDescent="0.35">
      <c r="A477">
        <f>476*(1/37)</f>
        <v>12.864864864864865</v>
      </c>
      <c r="B477">
        <v>6.54296875E-2</v>
      </c>
      <c r="C477">
        <v>-0.11279296875</v>
      </c>
      <c r="D477">
        <v>1.037353515625</v>
      </c>
      <c r="E477">
        <v>0.316619873046875</v>
      </c>
      <c r="F477">
        <v>0.919342041015625</v>
      </c>
      <c r="G477">
        <v>-0.308990478515625</v>
      </c>
    </row>
    <row r="478" spans="1:7" x14ac:dyDescent="0.35">
      <c r="A478">
        <f>477*(1/37)</f>
        <v>12.891891891891893</v>
      </c>
      <c r="B478">
        <v>6.201171875E-2</v>
      </c>
      <c r="C478">
        <v>-0.109619140625</v>
      </c>
      <c r="D478">
        <v>1.0380859375</v>
      </c>
      <c r="E478">
        <v>2.277374267578125</v>
      </c>
      <c r="F478">
        <v>-2.74658203125</v>
      </c>
      <c r="G478">
        <v>1.224517822265625</v>
      </c>
    </row>
    <row r="479" spans="1:7" x14ac:dyDescent="0.35">
      <c r="A479">
        <f>478*(1/37)</f>
        <v>12.918918918918919</v>
      </c>
      <c r="B479">
        <v>6.787109375E-2</v>
      </c>
      <c r="C479">
        <v>-0.110595703125</v>
      </c>
      <c r="D479">
        <v>1.035888671875</v>
      </c>
      <c r="E479">
        <v>0.70953369140625</v>
      </c>
      <c r="F479">
        <v>-2.155303955078125</v>
      </c>
      <c r="G479">
        <v>2.025604248046875</v>
      </c>
    </row>
    <row r="480" spans="1:7" x14ac:dyDescent="0.35">
      <c r="A480">
        <f>479*(1/37)</f>
        <v>12.945945945945947</v>
      </c>
      <c r="B480">
        <v>6.8359375E-2</v>
      </c>
      <c r="C480">
        <v>-0.10791015625</v>
      </c>
      <c r="D480">
        <v>1.033203125</v>
      </c>
      <c r="E480">
        <v>0.70953369140625</v>
      </c>
      <c r="F480">
        <v>-0.23651123046875</v>
      </c>
      <c r="G480">
        <v>1.224517822265625</v>
      </c>
    </row>
    <row r="481" spans="1:7" x14ac:dyDescent="0.35">
      <c r="A481">
        <f>480*(1/37)</f>
        <v>12.972972972972974</v>
      </c>
      <c r="B481">
        <v>6.9580078125E-2</v>
      </c>
      <c r="C481">
        <v>-0.1123046875</v>
      </c>
      <c r="D481">
        <v>1.03759765625</v>
      </c>
      <c r="E481">
        <v>-3.60107421875</v>
      </c>
      <c r="F481">
        <v>-0.61798095703125</v>
      </c>
      <c r="G481">
        <v>1.605987548828125</v>
      </c>
    </row>
    <row r="482" spans="1:7" x14ac:dyDescent="0.35">
      <c r="A482">
        <f>481*(1/37)</f>
        <v>13</v>
      </c>
      <c r="B482">
        <v>6.298828125E-2</v>
      </c>
      <c r="C482">
        <v>-0.10400390625</v>
      </c>
      <c r="D482">
        <v>1.036865234375</v>
      </c>
      <c r="E482">
        <v>2.666473388671875</v>
      </c>
      <c r="F482">
        <v>-0.61798095703125</v>
      </c>
      <c r="G482">
        <v>-9.918212890625E-2</v>
      </c>
    </row>
    <row r="483" spans="1:7" x14ac:dyDescent="0.35">
      <c r="A483">
        <f>482*(1/37)</f>
        <v>13.027027027027028</v>
      </c>
      <c r="B483">
        <v>7.03125E-2</v>
      </c>
      <c r="C483">
        <v>-0.110107421875</v>
      </c>
      <c r="D483">
        <v>1.034423828125</v>
      </c>
      <c r="E483">
        <v>-3.208160400390625</v>
      </c>
      <c r="F483">
        <v>-2.536773681640625</v>
      </c>
      <c r="G483">
        <v>2.37274169921875</v>
      </c>
    </row>
    <row r="484" spans="1:7" x14ac:dyDescent="0.35">
      <c r="A484">
        <f>483*(1/37)</f>
        <v>13.054054054054054</v>
      </c>
      <c r="B484">
        <v>7.0068359375E-2</v>
      </c>
      <c r="C484">
        <v>-0.1064453125</v>
      </c>
      <c r="D484">
        <v>1.0390625</v>
      </c>
      <c r="E484">
        <v>0.70953369140625</v>
      </c>
      <c r="F484">
        <v>-0.61798095703125</v>
      </c>
      <c r="G484">
        <v>7.62939453125E-2</v>
      </c>
    </row>
    <row r="485" spans="1:7" x14ac:dyDescent="0.35">
      <c r="A485">
        <f>484*(1/37)</f>
        <v>13.081081081081082</v>
      </c>
      <c r="B485">
        <v>7.1044921875E-2</v>
      </c>
      <c r="C485">
        <v>-0.10888671875</v>
      </c>
      <c r="D485">
        <v>1.033447265625</v>
      </c>
      <c r="E485">
        <v>-0.46539306640625</v>
      </c>
      <c r="F485">
        <v>-2.92205810546875</v>
      </c>
      <c r="G485">
        <v>2.37274169921875</v>
      </c>
    </row>
    <row r="486" spans="1:7" x14ac:dyDescent="0.35">
      <c r="A486">
        <f>485*(1/37)</f>
        <v>13.108108108108109</v>
      </c>
      <c r="B486">
        <v>6.8115234375E-2</v>
      </c>
      <c r="C486">
        <v>-0.115966796875</v>
      </c>
      <c r="D486">
        <v>1.044189453125</v>
      </c>
      <c r="E486">
        <v>-2.422332763671875</v>
      </c>
      <c r="F486">
        <v>-0.23651123046875</v>
      </c>
      <c r="G486">
        <v>0.8392333984375</v>
      </c>
    </row>
    <row r="487" spans="1:7" x14ac:dyDescent="0.35">
      <c r="A487">
        <f>486*(1/37)</f>
        <v>13.135135135135135</v>
      </c>
      <c r="B487">
        <v>7.080078125E-2</v>
      </c>
      <c r="C487">
        <v>-0.10107421875</v>
      </c>
      <c r="D487">
        <v>1.032958984375</v>
      </c>
      <c r="E487">
        <v>-1.251220703125</v>
      </c>
      <c r="F487">
        <v>-1.384735107421875</v>
      </c>
      <c r="G487">
        <v>-0.308990478515625</v>
      </c>
    </row>
    <row r="488" spans="1:7" x14ac:dyDescent="0.35">
      <c r="A488">
        <f>487*(1/37)</f>
        <v>13.162162162162163</v>
      </c>
      <c r="B488">
        <v>7.2265625E-2</v>
      </c>
      <c r="C488">
        <v>-0.105712890625</v>
      </c>
      <c r="D488">
        <v>1.037353515625</v>
      </c>
      <c r="E488">
        <v>1.678466796875</v>
      </c>
      <c r="F488">
        <v>-1.003265380859375</v>
      </c>
      <c r="G488">
        <v>-1.07574462890625</v>
      </c>
    </row>
    <row r="489" spans="1:7" x14ac:dyDescent="0.35">
      <c r="A489">
        <f>488*(1/37)</f>
        <v>13.189189189189189</v>
      </c>
      <c r="B489">
        <v>6.4208984375E-2</v>
      </c>
      <c r="C489">
        <v>-0.1103515625</v>
      </c>
      <c r="D489">
        <v>1.036376953125</v>
      </c>
      <c r="E489">
        <v>0.316619873046875</v>
      </c>
      <c r="F489">
        <v>2.552032470703125</v>
      </c>
      <c r="G489">
        <v>3.520965576171875</v>
      </c>
    </row>
    <row r="490" spans="1:7" x14ac:dyDescent="0.35">
      <c r="A490">
        <f>489*(1/37)</f>
        <v>13.216216216216218</v>
      </c>
      <c r="B490">
        <v>6.93359375E-2</v>
      </c>
      <c r="C490">
        <v>-0.107666015625</v>
      </c>
      <c r="D490">
        <v>1.037109375</v>
      </c>
      <c r="E490">
        <v>0.316619873046875</v>
      </c>
      <c r="F490">
        <v>-1.21307373046875</v>
      </c>
      <c r="G490">
        <v>1.224517822265625</v>
      </c>
    </row>
    <row r="491" spans="1:7" x14ac:dyDescent="0.35">
      <c r="A491">
        <f>490*(1/37)</f>
        <v>13.243243243243244</v>
      </c>
      <c r="B491">
        <v>5.9326171875E-2</v>
      </c>
      <c r="C491">
        <v>-0.10693359375</v>
      </c>
      <c r="D491">
        <v>1.0419921875</v>
      </c>
      <c r="E491">
        <v>-2.033233642578125</v>
      </c>
      <c r="F491">
        <v>-1.178741455078125</v>
      </c>
      <c r="G491">
        <v>1.605987548828125</v>
      </c>
    </row>
    <row r="492" spans="1:7" x14ac:dyDescent="0.35">
      <c r="A492">
        <f>491*(1/37)</f>
        <v>13.27027027027027</v>
      </c>
      <c r="B492">
        <v>6.787109375E-2</v>
      </c>
      <c r="C492">
        <v>-0.1083984375</v>
      </c>
      <c r="D492">
        <v>1.033447265625</v>
      </c>
      <c r="E492">
        <v>-2.4261474609375</v>
      </c>
      <c r="F492">
        <v>-1.77001953125</v>
      </c>
      <c r="G492">
        <v>1.224517822265625</v>
      </c>
    </row>
    <row r="493" spans="1:7" x14ac:dyDescent="0.35">
      <c r="A493">
        <f>492*(1/37)</f>
        <v>13.297297297297298</v>
      </c>
      <c r="B493">
        <v>7.03125E-2</v>
      </c>
      <c r="C493">
        <v>-0.109375</v>
      </c>
      <c r="D493">
        <v>1.0390625</v>
      </c>
      <c r="E493">
        <v>0.70953369140625</v>
      </c>
      <c r="F493">
        <v>-2.92205810546875</v>
      </c>
      <c r="G493">
        <v>-0.308990478515625</v>
      </c>
    </row>
    <row r="494" spans="1:7" x14ac:dyDescent="0.35">
      <c r="A494">
        <f>493*(1/37)</f>
        <v>13.324324324324325</v>
      </c>
      <c r="B494">
        <v>7.03125E-2</v>
      </c>
      <c r="C494">
        <v>-0.1103515625</v>
      </c>
      <c r="D494">
        <v>1.03662109375</v>
      </c>
      <c r="E494">
        <v>-0.46539306640625</v>
      </c>
      <c r="F494">
        <v>-3.688812255859375</v>
      </c>
      <c r="G494">
        <v>-0.308990478515625</v>
      </c>
    </row>
    <row r="495" spans="1:7" x14ac:dyDescent="0.35">
      <c r="A495">
        <f>494*(1/37)</f>
        <v>13.351351351351353</v>
      </c>
      <c r="B495">
        <v>7.2265625E-2</v>
      </c>
      <c r="C495">
        <v>-0.1103515625</v>
      </c>
      <c r="D495">
        <v>1.03076171875</v>
      </c>
      <c r="E495">
        <v>-1.62506103515625</v>
      </c>
      <c r="F495">
        <v>-0.232696533203125</v>
      </c>
      <c r="G495">
        <v>7.62939453125E-2</v>
      </c>
    </row>
    <row r="496" spans="1:7" x14ac:dyDescent="0.35">
      <c r="A496">
        <f>495*(1/37)</f>
        <v>13.378378378378379</v>
      </c>
      <c r="B496">
        <v>6.884765625E-2</v>
      </c>
      <c r="C496">
        <v>-0.107666015625</v>
      </c>
      <c r="D496">
        <v>1.036865234375</v>
      </c>
      <c r="E496">
        <v>-7.62939453125E-2</v>
      </c>
      <c r="F496">
        <v>-1.003265380859375</v>
      </c>
      <c r="G496">
        <v>-1.842498779296875</v>
      </c>
    </row>
    <row r="497" spans="1:7" x14ac:dyDescent="0.35">
      <c r="A497">
        <f>496*(1/37)</f>
        <v>13.405405405405407</v>
      </c>
      <c r="B497">
        <v>6.640625E-2</v>
      </c>
      <c r="C497">
        <v>-0.112548828125</v>
      </c>
      <c r="D497">
        <v>1.038330078125</v>
      </c>
      <c r="E497">
        <v>0.70953369140625</v>
      </c>
      <c r="F497">
        <v>-0.61798095703125</v>
      </c>
      <c r="G497">
        <v>1.99127197265625</v>
      </c>
    </row>
    <row r="498" spans="1:7" x14ac:dyDescent="0.35">
      <c r="A498">
        <f>497*(1/37)</f>
        <v>13.432432432432433</v>
      </c>
      <c r="B498">
        <v>6.689453125E-2</v>
      </c>
      <c r="C498">
        <v>-0.11083984375</v>
      </c>
      <c r="D498">
        <v>1.03564453125</v>
      </c>
      <c r="E498">
        <v>-3.208160400390625</v>
      </c>
      <c r="F498">
        <v>-0.61798095703125</v>
      </c>
      <c r="G498">
        <v>0.457763671875</v>
      </c>
    </row>
    <row r="499" spans="1:7" x14ac:dyDescent="0.35">
      <c r="A499">
        <f>498*(1/37)</f>
        <v>13.45945945945946</v>
      </c>
      <c r="B499">
        <v>6.2255859375E-2</v>
      </c>
      <c r="C499">
        <v>-0.1064453125</v>
      </c>
      <c r="D499">
        <v>1.037353515625</v>
      </c>
      <c r="E499">
        <v>1.102447509765625</v>
      </c>
      <c r="F499">
        <v>0.152587890625</v>
      </c>
      <c r="G499">
        <v>2.758026123046875</v>
      </c>
    </row>
    <row r="500" spans="1:7" x14ac:dyDescent="0.35">
      <c r="A500">
        <f>499*(1/37)</f>
        <v>13.486486486486488</v>
      </c>
      <c r="B500">
        <v>6.689453125E-2</v>
      </c>
      <c r="C500">
        <v>-0.114013671875</v>
      </c>
      <c r="D500">
        <v>1.040283203125</v>
      </c>
      <c r="E500">
        <v>0.316619873046875</v>
      </c>
      <c r="F500">
        <v>0.35858154296875</v>
      </c>
      <c r="G500">
        <v>2.37274169921875</v>
      </c>
    </row>
    <row r="501" spans="1:7" x14ac:dyDescent="0.35">
      <c r="A501">
        <f>500*(1/37)</f>
        <v>13.513513513513514</v>
      </c>
      <c r="B501">
        <v>6.5185546875E-2</v>
      </c>
      <c r="C501">
        <v>-0.10498046875</v>
      </c>
      <c r="D501">
        <v>1.038330078125</v>
      </c>
      <c r="E501">
        <v>1.88446044921875</v>
      </c>
      <c r="F501">
        <v>0.5340576171875</v>
      </c>
      <c r="G501">
        <v>1.224517822265625</v>
      </c>
    </row>
    <row r="502" spans="1:7" x14ac:dyDescent="0.35">
      <c r="A502">
        <f>501*(1/37)</f>
        <v>13.540540540540542</v>
      </c>
      <c r="B502">
        <v>6.2744140625E-2</v>
      </c>
      <c r="C502">
        <v>-0.110107421875</v>
      </c>
      <c r="D502">
        <v>1.03369140625</v>
      </c>
      <c r="E502">
        <v>1.491546630859375</v>
      </c>
      <c r="F502">
        <v>-3.307342529296875</v>
      </c>
      <c r="G502">
        <v>0.8392333984375</v>
      </c>
    </row>
    <row r="503" spans="1:7" x14ac:dyDescent="0.35">
      <c r="A503">
        <f>502*(1/37)</f>
        <v>13.567567567567568</v>
      </c>
      <c r="B503">
        <v>6.54296875E-2</v>
      </c>
      <c r="C503">
        <v>-0.109375</v>
      </c>
      <c r="D503">
        <v>1.03515625</v>
      </c>
      <c r="E503">
        <v>-2.81524658203125</v>
      </c>
      <c r="F503">
        <v>-3.753662109375</v>
      </c>
      <c r="G503">
        <v>-2.99072265625</v>
      </c>
    </row>
    <row r="504" spans="1:7" x14ac:dyDescent="0.35">
      <c r="A504">
        <f>503*(1/37)</f>
        <v>13.594594594594595</v>
      </c>
      <c r="B504">
        <v>6.884765625E-2</v>
      </c>
      <c r="C504">
        <v>-0.113037109375</v>
      </c>
      <c r="D504">
        <v>1.039306640625</v>
      </c>
      <c r="E504">
        <v>-2.81524658203125</v>
      </c>
      <c r="F504">
        <v>-0.232696533203125</v>
      </c>
      <c r="G504">
        <v>-0.728607177734375</v>
      </c>
    </row>
    <row r="505" spans="1:7" x14ac:dyDescent="0.35">
      <c r="A505">
        <f>504*(1/37)</f>
        <v>13.621621621621623</v>
      </c>
      <c r="B505">
        <v>6.93359375E-2</v>
      </c>
      <c r="C505">
        <v>-0.112060546875</v>
      </c>
      <c r="D505">
        <v>1.03564453125</v>
      </c>
      <c r="E505">
        <v>0.70953369140625</v>
      </c>
      <c r="F505">
        <v>-3.307342529296875</v>
      </c>
      <c r="G505">
        <v>3.139495849609375</v>
      </c>
    </row>
    <row r="506" spans="1:7" x14ac:dyDescent="0.35">
      <c r="A506">
        <f>505*(1/37)</f>
        <v>13.648648648648649</v>
      </c>
      <c r="B506">
        <v>6.787109375E-2</v>
      </c>
      <c r="C506">
        <v>-0.109619140625</v>
      </c>
      <c r="D506">
        <v>1.03271484375</v>
      </c>
      <c r="E506">
        <v>-0.858306884765625</v>
      </c>
      <c r="F506">
        <v>0.919342041015625</v>
      </c>
      <c r="G506">
        <v>-1.07574462890625</v>
      </c>
    </row>
    <row r="507" spans="1:7" x14ac:dyDescent="0.35">
      <c r="A507">
        <f>506*(1/37)</f>
        <v>13.675675675675677</v>
      </c>
      <c r="B507">
        <v>6.5185546875E-2</v>
      </c>
      <c r="C507">
        <v>-0.10595703125</v>
      </c>
      <c r="D507">
        <v>1.031982421875</v>
      </c>
      <c r="E507">
        <v>-7.62939453125E-2</v>
      </c>
      <c r="F507">
        <v>0.919342041015625</v>
      </c>
      <c r="G507">
        <v>-0.385284423828125</v>
      </c>
    </row>
    <row r="508" spans="1:7" x14ac:dyDescent="0.35">
      <c r="A508">
        <f>507*(1/37)</f>
        <v>13.702702702702704</v>
      </c>
      <c r="B508">
        <v>7.2021484375E-2</v>
      </c>
      <c r="C508">
        <v>-0.107421875</v>
      </c>
      <c r="D508">
        <v>1.0380859375</v>
      </c>
      <c r="E508">
        <v>-2.81524658203125</v>
      </c>
      <c r="F508">
        <v>0.5340576171875</v>
      </c>
      <c r="G508">
        <v>0.457763671875</v>
      </c>
    </row>
    <row r="509" spans="1:7" x14ac:dyDescent="0.35">
      <c r="A509">
        <f>508*(1/37)</f>
        <v>13.72972972972973</v>
      </c>
      <c r="B509">
        <v>6.5673828125E-2</v>
      </c>
      <c r="C509">
        <v>-0.113525390625</v>
      </c>
      <c r="D509">
        <v>1.03759765625</v>
      </c>
      <c r="E509">
        <v>2.2735595703125</v>
      </c>
      <c r="F509">
        <v>-2.155303955078125</v>
      </c>
      <c r="G509">
        <v>7.2479248046875E-2</v>
      </c>
    </row>
    <row r="510" spans="1:7" x14ac:dyDescent="0.35">
      <c r="A510">
        <f>509*(1/37)</f>
        <v>13.756756756756758</v>
      </c>
      <c r="B510">
        <v>6.689453125E-2</v>
      </c>
      <c r="C510">
        <v>-0.111572265625</v>
      </c>
      <c r="D510">
        <v>1.03125</v>
      </c>
      <c r="E510">
        <v>-0.26702880859375</v>
      </c>
      <c r="F510">
        <v>-1.003265380859375</v>
      </c>
      <c r="G510">
        <v>1.605987548828125</v>
      </c>
    </row>
    <row r="511" spans="1:7" x14ac:dyDescent="0.35">
      <c r="A511">
        <f>510*(1/37)</f>
        <v>13.783783783783784</v>
      </c>
      <c r="B511">
        <v>6.54296875E-2</v>
      </c>
      <c r="C511">
        <v>-0.109130859375</v>
      </c>
      <c r="D511">
        <v>1.02685546875</v>
      </c>
      <c r="E511">
        <v>-0.659942626953125</v>
      </c>
      <c r="F511">
        <v>-1.77001953125</v>
      </c>
      <c r="G511">
        <v>-0.308990478515625</v>
      </c>
    </row>
    <row r="512" spans="1:7" x14ac:dyDescent="0.35">
      <c r="A512">
        <f>511*(1/37)</f>
        <v>13.810810810810812</v>
      </c>
      <c r="B512">
        <v>6.640625E-2</v>
      </c>
      <c r="C512">
        <v>-0.1083984375</v>
      </c>
      <c r="D512">
        <v>1.033447265625</v>
      </c>
      <c r="E512">
        <v>-2.033233642578125</v>
      </c>
      <c r="F512">
        <v>-2.3956298828125</v>
      </c>
      <c r="G512">
        <v>-1.07574462890625</v>
      </c>
    </row>
    <row r="513" spans="1:7" x14ac:dyDescent="0.35">
      <c r="A513">
        <f>512*(1/37)</f>
        <v>13.837837837837839</v>
      </c>
      <c r="B513">
        <v>7.6171875E-2</v>
      </c>
      <c r="C513">
        <v>-0.11083984375</v>
      </c>
      <c r="D513">
        <v>1.037353515625</v>
      </c>
      <c r="E513">
        <v>0.316619873046875</v>
      </c>
      <c r="F513">
        <v>-1.003265380859375</v>
      </c>
      <c r="G513">
        <v>1.224517822265625</v>
      </c>
    </row>
    <row r="514" spans="1:7" x14ac:dyDescent="0.35">
      <c r="A514">
        <f>513*(1/37)</f>
        <v>13.864864864864865</v>
      </c>
      <c r="B514">
        <v>6.787109375E-2</v>
      </c>
      <c r="C514">
        <v>-0.108642578125</v>
      </c>
      <c r="D514">
        <v>1.03271484375</v>
      </c>
      <c r="E514">
        <v>-1.247406005859375</v>
      </c>
      <c r="F514">
        <v>-2.605438232421875</v>
      </c>
      <c r="G514">
        <v>1.224517822265625</v>
      </c>
    </row>
    <row r="515" spans="1:7" x14ac:dyDescent="0.35">
      <c r="A515">
        <f>514*(1/37)</f>
        <v>13.891891891891893</v>
      </c>
      <c r="B515">
        <v>5.9814453125E-2</v>
      </c>
      <c r="C515">
        <v>-0.106689453125</v>
      </c>
      <c r="D515">
        <v>1.043701171875</v>
      </c>
      <c r="E515">
        <v>0.70953369140625</v>
      </c>
      <c r="F515">
        <v>0.148773193359375</v>
      </c>
      <c r="G515">
        <v>2.75421142578125</v>
      </c>
    </row>
    <row r="516" spans="1:7" x14ac:dyDescent="0.35">
      <c r="A516">
        <f>515*(1/37)</f>
        <v>13.918918918918919</v>
      </c>
      <c r="B516">
        <v>6.73828125E-2</v>
      </c>
      <c r="C516">
        <v>-0.11279296875</v>
      </c>
      <c r="D516">
        <v>1.03564453125</v>
      </c>
      <c r="E516">
        <v>1.102447509765625</v>
      </c>
      <c r="F516">
        <v>-0.61798095703125</v>
      </c>
      <c r="G516">
        <v>0.457763671875</v>
      </c>
    </row>
    <row r="517" spans="1:7" x14ac:dyDescent="0.35">
      <c r="A517">
        <f>516*(1/37)</f>
        <v>13.945945945945947</v>
      </c>
      <c r="B517">
        <v>6.8115234375E-2</v>
      </c>
      <c r="C517">
        <v>-0.1123046875</v>
      </c>
      <c r="D517">
        <v>1.035400390625</v>
      </c>
      <c r="E517">
        <v>-2.81524658203125</v>
      </c>
      <c r="F517">
        <v>0.152587890625</v>
      </c>
      <c r="G517">
        <v>1.605987548828125</v>
      </c>
    </row>
    <row r="518" spans="1:7" x14ac:dyDescent="0.35">
      <c r="A518">
        <f>517*(1/37)</f>
        <v>13.972972972972974</v>
      </c>
      <c r="B518">
        <v>7.12890625E-2</v>
      </c>
      <c r="C518">
        <v>-0.11083984375</v>
      </c>
      <c r="D518">
        <v>1.0400390625</v>
      </c>
      <c r="E518">
        <v>2.666473388671875</v>
      </c>
      <c r="F518">
        <v>-2.155303955078125</v>
      </c>
      <c r="G518">
        <v>0.8392333984375</v>
      </c>
    </row>
    <row r="519" spans="1:7" x14ac:dyDescent="0.35">
      <c r="A519">
        <f>518*(1/37)</f>
        <v>14</v>
      </c>
      <c r="B519">
        <v>6.689453125E-2</v>
      </c>
      <c r="C519">
        <v>-0.106201171875</v>
      </c>
      <c r="D519">
        <v>1.04345703125</v>
      </c>
      <c r="E519">
        <v>0.70953369140625</v>
      </c>
      <c r="F519">
        <v>-1.77001953125</v>
      </c>
      <c r="G519">
        <v>0.8392333984375</v>
      </c>
    </row>
    <row r="520" spans="1:7" x14ac:dyDescent="0.35">
      <c r="A520">
        <f>519*(1/37)</f>
        <v>14.027027027027028</v>
      </c>
      <c r="B520">
        <v>7.3974609375E-2</v>
      </c>
      <c r="C520">
        <v>-0.1171875</v>
      </c>
      <c r="D520">
        <v>1.03662109375</v>
      </c>
      <c r="E520">
        <v>-0.659942626953125</v>
      </c>
      <c r="F520">
        <v>-0.232696533203125</v>
      </c>
      <c r="G520">
        <v>1.99127197265625</v>
      </c>
    </row>
    <row r="521" spans="1:7" x14ac:dyDescent="0.35">
      <c r="A521">
        <f>520*(1/37)</f>
        <v>14.054054054054054</v>
      </c>
      <c r="B521">
        <v>6.8359375E-2</v>
      </c>
      <c r="C521">
        <v>-0.111572265625</v>
      </c>
      <c r="D521">
        <v>1.0400390625</v>
      </c>
      <c r="E521">
        <v>3.452301025390625</v>
      </c>
      <c r="F521">
        <v>-1.003265380859375</v>
      </c>
      <c r="G521">
        <v>-1.07574462890625</v>
      </c>
    </row>
    <row r="522" spans="1:7" x14ac:dyDescent="0.35">
      <c r="A522">
        <f>521*(1/37)</f>
        <v>14.081081081081082</v>
      </c>
      <c r="B522">
        <v>7.1044921875E-2</v>
      </c>
      <c r="C522">
        <v>-0.103759765625</v>
      </c>
      <c r="D522">
        <v>1.03662109375</v>
      </c>
      <c r="E522">
        <v>-1.64031982421875</v>
      </c>
      <c r="F522">
        <v>-2.155303955078125</v>
      </c>
      <c r="G522">
        <v>0.457763671875</v>
      </c>
    </row>
    <row r="523" spans="1:7" x14ac:dyDescent="0.35">
      <c r="A523">
        <f>522*(1/37)</f>
        <v>14.108108108108109</v>
      </c>
      <c r="B523">
        <v>6.54296875E-2</v>
      </c>
      <c r="C523">
        <v>-0.111572265625</v>
      </c>
      <c r="D523">
        <v>1.0390625</v>
      </c>
      <c r="E523">
        <v>-0.461578369140625</v>
      </c>
      <c r="F523">
        <v>0.148773193359375</v>
      </c>
      <c r="G523">
        <v>2.37274169921875</v>
      </c>
    </row>
    <row r="524" spans="1:7" x14ac:dyDescent="0.35">
      <c r="A524">
        <f>523*(1/37)</f>
        <v>14.135135135135135</v>
      </c>
      <c r="B524">
        <v>6.8359375E-2</v>
      </c>
      <c r="C524">
        <v>-0.109130859375</v>
      </c>
      <c r="D524">
        <v>1.0390625</v>
      </c>
      <c r="E524">
        <v>1.68609619140625</v>
      </c>
      <c r="F524">
        <v>-1.3885498046875</v>
      </c>
      <c r="G524">
        <v>0.457763671875</v>
      </c>
    </row>
    <row r="525" spans="1:7" x14ac:dyDescent="0.35">
      <c r="A525">
        <f>524*(1/37)</f>
        <v>14.162162162162163</v>
      </c>
      <c r="B525">
        <v>7.0068359375E-2</v>
      </c>
      <c r="C525">
        <v>-0.105712890625</v>
      </c>
      <c r="D525">
        <v>1.029052734375</v>
      </c>
      <c r="E525">
        <v>-3.597259521484375</v>
      </c>
      <c r="F525">
        <v>-4.459381103515625</v>
      </c>
      <c r="G525">
        <v>1.605987548828125</v>
      </c>
    </row>
    <row r="526" spans="1:7" x14ac:dyDescent="0.35">
      <c r="A526">
        <f>525*(1/37)</f>
        <v>14.189189189189189</v>
      </c>
      <c r="B526">
        <v>7.1533203125E-2</v>
      </c>
      <c r="C526">
        <v>-0.10693359375</v>
      </c>
      <c r="D526">
        <v>1.04248046875</v>
      </c>
      <c r="E526">
        <v>-1.64031982421875</v>
      </c>
      <c r="F526">
        <v>-0.232696533203125</v>
      </c>
      <c r="G526">
        <v>1.605987548828125</v>
      </c>
    </row>
    <row r="527" spans="1:7" x14ac:dyDescent="0.35">
      <c r="A527">
        <f>526*(1/37)</f>
        <v>14.216216216216218</v>
      </c>
      <c r="B527">
        <v>7.03125E-2</v>
      </c>
      <c r="C527">
        <v>-0.107666015625</v>
      </c>
      <c r="D527">
        <v>1.039306640625</v>
      </c>
      <c r="E527">
        <v>-0.858306884765625</v>
      </c>
      <c r="F527">
        <v>-2.536773681640625</v>
      </c>
      <c r="G527">
        <v>0.457763671875</v>
      </c>
    </row>
    <row r="528" spans="1:7" x14ac:dyDescent="0.35">
      <c r="A528">
        <f>527*(1/37)</f>
        <v>14.243243243243244</v>
      </c>
      <c r="B528">
        <v>6.884765625E-2</v>
      </c>
      <c r="C528">
        <v>-0.11376953125</v>
      </c>
      <c r="D528">
        <v>1.0341796875</v>
      </c>
      <c r="E528">
        <v>1.491546630859375</v>
      </c>
      <c r="F528">
        <v>-1.77001953125</v>
      </c>
      <c r="G528">
        <v>-0.93841552734375</v>
      </c>
    </row>
    <row r="529" spans="1:7" x14ac:dyDescent="0.35">
      <c r="A529">
        <f>528*(1/37)</f>
        <v>14.27027027027027</v>
      </c>
      <c r="B529">
        <v>7.275390625E-2</v>
      </c>
      <c r="C529">
        <v>-0.104736328125</v>
      </c>
      <c r="D529">
        <v>1.036865234375</v>
      </c>
      <c r="E529">
        <v>-7.62939453125E-2</v>
      </c>
      <c r="F529">
        <v>-2.536773681640625</v>
      </c>
      <c r="G529">
        <v>1.644134521484375</v>
      </c>
    </row>
    <row r="530" spans="1:7" x14ac:dyDescent="0.35">
      <c r="A530">
        <f>529*(1/37)</f>
        <v>14.297297297297298</v>
      </c>
      <c r="B530">
        <v>7.5439453125E-2</v>
      </c>
      <c r="C530">
        <v>-0.109619140625</v>
      </c>
      <c r="D530">
        <v>1.038330078125</v>
      </c>
      <c r="E530">
        <v>-2.033233642578125</v>
      </c>
      <c r="F530">
        <v>-1.003265380859375</v>
      </c>
      <c r="G530">
        <v>0.457763671875</v>
      </c>
    </row>
    <row r="531" spans="1:7" x14ac:dyDescent="0.35">
      <c r="A531">
        <f>530*(1/37)</f>
        <v>14.324324324324325</v>
      </c>
      <c r="B531">
        <v>6.7138671875E-2</v>
      </c>
      <c r="C531">
        <v>-0.112060546875</v>
      </c>
      <c r="D531">
        <v>1.039794921875</v>
      </c>
      <c r="E531">
        <v>-1.251220703125</v>
      </c>
      <c r="F531">
        <v>-1.003265380859375</v>
      </c>
      <c r="G531">
        <v>-0.308990478515625</v>
      </c>
    </row>
    <row r="532" spans="1:7" x14ac:dyDescent="0.35">
      <c r="A532">
        <f>531*(1/37)</f>
        <v>14.351351351351353</v>
      </c>
      <c r="B532">
        <v>7.177734375E-2</v>
      </c>
      <c r="C532">
        <v>-0.1123046875</v>
      </c>
      <c r="D532">
        <v>1.043212890625</v>
      </c>
      <c r="E532">
        <v>-7.62939453125E-2</v>
      </c>
      <c r="F532">
        <v>-1.77001953125</v>
      </c>
      <c r="G532">
        <v>1.99127197265625</v>
      </c>
    </row>
    <row r="533" spans="1:7" x14ac:dyDescent="0.35">
      <c r="A533">
        <f>532*(1/37)</f>
        <v>14.378378378378379</v>
      </c>
      <c r="B533">
        <v>6.93359375E-2</v>
      </c>
      <c r="C533">
        <v>-0.1103515625</v>
      </c>
      <c r="D533">
        <v>1.0361328125</v>
      </c>
      <c r="E533">
        <v>2.277374267578125</v>
      </c>
      <c r="F533">
        <v>-2.155303955078125</v>
      </c>
      <c r="G533">
        <v>2.37274169921875</v>
      </c>
    </row>
    <row r="534" spans="1:7" x14ac:dyDescent="0.35">
      <c r="A534">
        <f>533*(1/37)</f>
        <v>14.405405405405407</v>
      </c>
      <c r="B534">
        <v>7.3974609375E-2</v>
      </c>
      <c r="C534">
        <v>-0.107666015625</v>
      </c>
      <c r="D534">
        <v>1.033447265625</v>
      </c>
      <c r="E534">
        <v>-1.251220703125</v>
      </c>
      <c r="F534">
        <v>0.5340576171875</v>
      </c>
      <c r="G534">
        <v>1.605987548828125</v>
      </c>
    </row>
    <row r="535" spans="1:7" x14ac:dyDescent="0.35">
      <c r="A535">
        <f>534*(1/37)</f>
        <v>14.432432432432433</v>
      </c>
      <c r="B535">
        <v>6.9091796875E-2</v>
      </c>
      <c r="C535">
        <v>-0.107177734375</v>
      </c>
      <c r="D535">
        <v>1.03125</v>
      </c>
      <c r="E535">
        <v>1.293182373046875</v>
      </c>
      <c r="F535">
        <v>-1.384735107421875</v>
      </c>
      <c r="G535">
        <v>2.758026123046875</v>
      </c>
    </row>
    <row r="536" spans="1:7" x14ac:dyDescent="0.35">
      <c r="A536">
        <f>535*(1/37)</f>
        <v>14.45945945945946</v>
      </c>
      <c r="B536">
        <v>6.8603515625E-2</v>
      </c>
      <c r="C536">
        <v>-0.107177734375</v>
      </c>
      <c r="D536">
        <v>1.034423828125</v>
      </c>
      <c r="E536">
        <v>2.277374267578125</v>
      </c>
      <c r="F536">
        <v>-2.155303955078125</v>
      </c>
      <c r="G536">
        <v>1.224517822265625</v>
      </c>
    </row>
    <row r="537" spans="1:7" x14ac:dyDescent="0.35">
      <c r="A537">
        <f>536*(1/37)</f>
        <v>14.486486486486488</v>
      </c>
      <c r="B537">
        <v>7.5439453125E-2</v>
      </c>
      <c r="C537">
        <v>-0.114501953125</v>
      </c>
      <c r="D537">
        <v>1.030029296875</v>
      </c>
      <c r="E537">
        <v>2.666473388671875</v>
      </c>
      <c r="F537">
        <v>-3.307342529296875</v>
      </c>
      <c r="G537">
        <v>0.8392333984375</v>
      </c>
    </row>
    <row r="538" spans="1:7" x14ac:dyDescent="0.35">
      <c r="A538">
        <f>537*(1/37)</f>
        <v>14.513513513513514</v>
      </c>
      <c r="B538">
        <v>6.982421875E-2</v>
      </c>
      <c r="C538">
        <v>-0.105224609375</v>
      </c>
      <c r="D538">
        <v>1.0361328125</v>
      </c>
      <c r="E538">
        <v>-3.208160400390625</v>
      </c>
      <c r="F538">
        <v>-1.354217529296875</v>
      </c>
      <c r="G538">
        <v>0.8392333984375</v>
      </c>
    </row>
    <row r="539" spans="1:7" x14ac:dyDescent="0.35">
      <c r="A539">
        <f>538*(1/37)</f>
        <v>14.540540540540542</v>
      </c>
      <c r="B539">
        <v>6.787109375E-2</v>
      </c>
      <c r="C539">
        <v>-0.10546875</v>
      </c>
      <c r="D539">
        <v>1.037109375</v>
      </c>
      <c r="E539">
        <v>-1.251220703125</v>
      </c>
      <c r="F539">
        <v>-1.384735107421875</v>
      </c>
      <c r="G539">
        <v>1.644134521484375</v>
      </c>
    </row>
    <row r="540" spans="1:7" x14ac:dyDescent="0.35">
      <c r="A540">
        <f>539*(1/37)</f>
        <v>14.567567567567568</v>
      </c>
      <c r="B540">
        <v>7.0068359375E-2</v>
      </c>
      <c r="C540">
        <v>-0.103759765625</v>
      </c>
      <c r="D540">
        <v>1.0341796875</v>
      </c>
      <c r="E540">
        <v>0.70953369140625</v>
      </c>
      <c r="F540">
        <v>-1.003265380859375</v>
      </c>
      <c r="G540">
        <v>0.457763671875</v>
      </c>
    </row>
    <row r="541" spans="1:7" x14ac:dyDescent="0.35">
      <c r="A541">
        <f>540*(1/37)</f>
        <v>14.594594594594595</v>
      </c>
      <c r="B541">
        <v>6.7626953125E-2</v>
      </c>
      <c r="C541">
        <v>-0.108642578125</v>
      </c>
      <c r="D541">
        <v>1.03466796875</v>
      </c>
      <c r="E541">
        <v>-7.62939453125E-2</v>
      </c>
      <c r="F541">
        <v>-1.384735107421875</v>
      </c>
      <c r="G541">
        <v>-2.6092529296875</v>
      </c>
    </row>
    <row r="542" spans="1:7" x14ac:dyDescent="0.35">
      <c r="A542">
        <f>541*(1/37)</f>
        <v>14.621621621621623</v>
      </c>
      <c r="B542">
        <v>6.6162109375E-2</v>
      </c>
      <c r="C542">
        <v>-0.10986328125</v>
      </c>
      <c r="D542">
        <v>1.0380859375</v>
      </c>
      <c r="E542">
        <v>1.491546630859375</v>
      </c>
      <c r="F542">
        <v>-2.536773681640625</v>
      </c>
      <c r="G542">
        <v>-2.5482177734375</v>
      </c>
    </row>
    <row r="543" spans="1:7" x14ac:dyDescent="0.35">
      <c r="A543">
        <f>542*(1/37)</f>
        <v>14.648648648648649</v>
      </c>
      <c r="B543">
        <v>6.3720703125E-2</v>
      </c>
      <c r="C543">
        <v>-0.110107421875</v>
      </c>
      <c r="D543">
        <v>1.035400390625</v>
      </c>
      <c r="E543">
        <v>2.277374267578125</v>
      </c>
      <c r="F543">
        <v>-3.307342529296875</v>
      </c>
      <c r="G543">
        <v>0.457763671875</v>
      </c>
    </row>
    <row r="544" spans="1:7" x14ac:dyDescent="0.35">
      <c r="A544">
        <f>543*(1/37)</f>
        <v>14.675675675675677</v>
      </c>
      <c r="B544">
        <v>6.396484375E-2</v>
      </c>
      <c r="C544">
        <v>-0.10791015625</v>
      </c>
      <c r="D544">
        <v>1.02783203125</v>
      </c>
      <c r="E544">
        <v>1.102447509765625</v>
      </c>
      <c r="F544">
        <v>-4.459381103515625</v>
      </c>
      <c r="G544">
        <v>1.605987548828125</v>
      </c>
    </row>
    <row r="545" spans="1:7" x14ac:dyDescent="0.35">
      <c r="A545">
        <f>544*(1/37)</f>
        <v>14.702702702702704</v>
      </c>
      <c r="B545">
        <v>6.7138671875E-2</v>
      </c>
      <c r="C545">
        <v>-0.103271484375</v>
      </c>
      <c r="D545">
        <v>1.041748046875</v>
      </c>
      <c r="E545">
        <v>-2.613067626953125</v>
      </c>
      <c r="F545">
        <v>-1.77001953125</v>
      </c>
      <c r="G545">
        <v>4.2877197265625</v>
      </c>
    </row>
    <row r="546" spans="1:7" x14ac:dyDescent="0.35">
      <c r="A546">
        <f>545*(1/37)</f>
        <v>14.72972972972973</v>
      </c>
      <c r="B546">
        <v>7.03125E-2</v>
      </c>
      <c r="C546">
        <v>-0.114501953125</v>
      </c>
      <c r="D546">
        <v>1.034912109375</v>
      </c>
      <c r="E546">
        <v>-7.62939453125E-2</v>
      </c>
      <c r="F546">
        <v>-1.384735107421875</v>
      </c>
      <c r="G546">
        <v>0.457763671875</v>
      </c>
    </row>
    <row r="547" spans="1:7" x14ac:dyDescent="0.35">
      <c r="A547">
        <f>546*(1/37)</f>
        <v>14.756756756756758</v>
      </c>
      <c r="B547">
        <v>7.51953125E-2</v>
      </c>
      <c r="C547">
        <v>-0.10791015625</v>
      </c>
      <c r="D547">
        <v>1.033203125</v>
      </c>
      <c r="E547">
        <v>-1.251220703125</v>
      </c>
      <c r="F547">
        <v>-1.384735107421875</v>
      </c>
      <c r="G547">
        <v>7.62939453125E-2</v>
      </c>
    </row>
    <row r="548" spans="1:7" x14ac:dyDescent="0.35">
      <c r="A548">
        <f>547*(1/37)</f>
        <v>14.783783783783784</v>
      </c>
      <c r="B548">
        <v>6.3232421875E-2</v>
      </c>
      <c r="C548">
        <v>-0.11376953125</v>
      </c>
      <c r="D548">
        <v>1.034423828125</v>
      </c>
      <c r="E548">
        <v>1.873016357421875</v>
      </c>
      <c r="F548">
        <v>-1.003265380859375</v>
      </c>
      <c r="G548">
        <v>0.8392333984375</v>
      </c>
    </row>
    <row r="549" spans="1:7" x14ac:dyDescent="0.35">
      <c r="A549">
        <f>548*(1/37)</f>
        <v>14.810810810810812</v>
      </c>
      <c r="B549">
        <v>7.12890625E-2</v>
      </c>
      <c r="C549">
        <v>-0.114990234375</v>
      </c>
      <c r="D549">
        <v>1.039794921875</v>
      </c>
      <c r="E549">
        <v>-1.251220703125</v>
      </c>
      <c r="F549">
        <v>-4.138946533203125</v>
      </c>
      <c r="G549">
        <v>7.62939453125E-2</v>
      </c>
    </row>
    <row r="550" spans="1:7" x14ac:dyDescent="0.35">
      <c r="A550">
        <f>549*(1/37)</f>
        <v>14.837837837837839</v>
      </c>
      <c r="B550">
        <v>6.6650390625E-2</v>
      </c>
      <c r="C550">
        <v>-0.109130859375</v>
      </c>
      <c r="D550">
        <v>1.035888671875</v>
      </c>
      <c r="E550">
        <v>-1.251220703125</v>
      </c>
      <c r="F550">
        <v>-2.361297607421875</v>
      </c>
      <c r="G550">
        <v>1.224517822265625</v>
      </c>
    </row>
    <row r="551" spans="1:7" x14ac:dyDescent="0.35">
      <c r="A551">
        <f>550*(1/37)</f>
        <v>14.864864864864865</v>
      </c>
      <c r="B551">
        <v>6.2255859375E-2</v>
      </c>
      <c r="C551">
        <v>-0.10498046875</v>
      </c>
      <c r="D551">
        <v>1.03857421875</v>
      </c>
      <c r="E551">
        <v>-0.46539306640625</v>
      </c>
      <c r="F551">
        <v>-0.61798095703125</v>
      </c>
      <c r="G551">
        <v>7.62939453125E-2</v>
      </c>
    </row>
    <row r="552" spans="1:7" x14ac:dyDescent="0.35">
      <c r="A552">
        <f>551*(1/37)</f>
        <v>14.891891891891893</v>
      </c>
      <c r="B552">
        <v>7.0556640625E-2</v>
      </c>
      <c r="C552">
        <v>-0.10400390625</v>
      </c>
      <c r="D552">
        <v>1.031005859375</v>
      </c>
      <c r="E552">
        <v>0.70953369140625</v>
      </c>
      <c r="F552">
        <v>-0.232696533203125</v>
      </c>
      <c r="G552">
        <v>-1.07574462890625</v>
      </c>
    </row>
    <row r="553" spans="1:7" x14ac:dyDescent="0.35">
      <c r="A553">
        <f>552*(1/37)</f>
        <v>14.918918918918919</v>
      </c>
      <c r="B553">
        <v>6.4208984375E-2</v>
      </c>
      <c r="C553">
        <v>-0.11572265625</v>
      </c>
      <c r="D553">
        <v>1.0341796875</v>
      </c>
      <c r="E553">
        <v>-2.033233642578125</v>
      </c>
      <c r="F553">
        <v>0.5340576171875</v>
      </c>
      <c r="G553">
        <v>2.758026123046875</v>
      </c>
    </row>
    <row r="554" spans="1:7" x14ac:dyDescent="0.35">
      <c r="A554">
        <f>553*(1/37)</f>
        <v>14.945945945945947</v>
      </c>
      <c r="B554">
        <v>6.1279296875E-2</v>
      </c>
      <c r="C554">
        <v>-9.9609375E-2</v>
      </c>
      <c r="D554">
        <v>1.040283203125</v>
      </c>
      <c r="E554">
        <v>1.88446044921875</v>
      </c>
      <c r="F554">
        <v>-3.307342529296875</v>
      </c>
      <c r="G554">
        <v>0.629425048828125</v>
      </c>
    </row>
    <row r="555" spans="1:7" x14ac:dyDescent="0.35">
      <c r="A555">
        <f>554*(1/37)</f>
        <v>14.972972972972974</v>
      </c>
      <c r="B555">
        <v>7.177734375E-2</v>
      </c>
      <c r="C555">
        <v>-0.1142578125</v>
      </c>
      <c r="D555">
        <v>1.03369140625</v>
      </c>
      <c r="E555">
        <v>1.102447509765625</v>
      </c>
      <c r="F555">
        <v>-0.61798095703125</v>
      </c>
      <c r="G555">
        <v>0.8392333984375</v>
      </c>
    </row>
    <row r="556" spans="1:7" x14ac:dyDescent="0.35">
      <c r="A556">
        <f>555*(1/37)</f>
        <v>15</v>
      </c>
      <c r="B556">
        <v>6.6162109375E-2</v>
      </c>
      <c r="C556">
        <v>-0.108154296875</v>
      </c>
      <c r="D556">
        <v>1.04248046875</v>
      </c>
      <c r="E556">
        <v>-1.64031982421875</v>
      </c>
      <c r="F556">
        <v>-2.155303955078125</v>
      </c>
      <c r="G556">
        <v>0.457763671875</v>
      </c>
    </row>
    <row r="557" spans="1:7" x14ac:dyDescent="0.35">
      <c r="A557">
        <f>556*(1/37)</f>
        <v>15.027027027027028</v>
      </c>
      <c r="B557">
        <v>7.03125E-2</v>
      </c>
      <c r="C557">
        <v>-0.110107421875</v>
      </c>
      <c r="D557">
        <v>1.03955078125</v>
      </c>
      <c r="E557">
        <v>-0.850677490234375</v>
      </c>
      <c r="F557">
        <v>1.30462646484375</v>
      </c>
      <c r="G557">
        <v>0.8392333984375</v>
      </c>
    </row>
    <row r="558" spans="1:7" x14ac:dyDescent="0.35">
      <c r="A558">
        <f>557*(1/37)</f>
        <v>15.054054054054054</v>
      </c>
      <c r="B558">
        <v>7.1533203125E-2</v>
      </c>
      <c r="C558">
        <v>-0.10986328125</v>
      </c>
      <c r="D558">
        <v>1.04052734375</v>
      </c>
      <c r="E558">
        <v>-2.033233642578125</v>
      </c>
      <c r="F558">
        <v>-2.155303955078125</v>
      </c>
      <c r="G558">
        <v>-0.690460205078125</v>
      </c>
    </row>
    <row r="559" spans="1:7" x14ac:dyDescent="0.35">
      <c r="A559">
        <f>558*(1/37)</f>
        <v>15.081081081081082</v>
      </c>
      <c r="B559">
        <v>6.8603515625E-2</v>
      </c>
      <c r="C559">
        <v>-0.111328125</v>
      </c>
      <c r="D559">
        <v>1.03662109375</v>
      </c>
      <c r="E559">
        <v>0.9002685546875</v>
      </c>
      <c r="F559">
        <v>-1.77001953125</v>
      </c>
      <c r="G559">
        <v>-1.07574462890625</v>
      </c>
    </row>
    <row r="560" spans="1:7" x14ac:dyDescent="0.35">
      <c r="A560">
        <f>559*(1/37)</f>
        <v>15.108108108108109</v>
      </c>
      <c r="B560">
        <v>6.982421875E-2</v>
      </c>
      <c r="C560">
        <v>-0.103271484375</v>
      </c>
      <c r="D560">
        <v>1.03955078125</v>
      </c>
      <c r="E560">
        <v>3.452301025390625</v>
      </c>
      <c r="F560">
        <v>0.919342041015625</v>
      </c>
      <c r="G560">
        <v>1.99127197265625</v>
      </c>
    </row>
    <row r="561" spans="1:7" x14ac:dyDescent="0.35">
      <c r="A561">
        <f>560*(1/37)</f>
        <v>15.135135135135137</v>
      </c>
      <c r="B561">
        <v>7.470703125E-2</v>
      </c>
      <c r="C561">
        <v>-0.111083984375</v>
      </c>
      <c r="D561">
        <v>1.044921875</v>
      </c>
      <c r="E561">
        <v>2.666473388671875</v>
      </c>
      <c r="F561">
        <v>-1.384735107421875</v>
      </c>
      <c r="G561">
        <v>0.8392333984375</v>
      </c>
    </row>
    <row r="562" spans="1:7" x14ac:dyDescent="0.35">
      <c r="A562">
        <f>561*(1/37)</f>
        <v>15.162162162162163</v>
      </c>
      <c r="B562">
        <v>6.8603515625E-2</v>
      </c>
      <c r="C562">
        <v>-0.101806640625</v>
      </c>
      <c r="D562">
        <v>1.036865234375</v>
      </c>
      <c r="E562">
        <v>-2.4261474609375</v>
      </c>
      <c r="F562">
        <v>-0.408172607421875</v>
      </c>
      <c r="G562">
        <v>0.8392333984375</v>
      </c>
    </row>
    <row r="563" spans="1:7" x14ac:dyDescent="0.35">
      <c r="A563">
        <f>562*(1/37)</f>
        <v>15.189189189189189</v>
      </c>
      <c r="B563">
        <v>7.568359375E-2</v>
      </c>
      <c r="C563">
        <v>-0.107421875</v>
      </c>
      <c r="D563">
        <v>1.026611328125</v>
      </c>
      <c r="E563">
        <v>0.70953369140625</v>
      </c>
      <c r="F563">
        <v>-0.61798095703125</v>
      </c>
      <c r="G563">
        <v>-0.171661376953125</v>
      </c>
    </row>
    <row r="564" spans="1:7" x14ac:dyDescent="0.35">
      <c r="A564">
        <f>563*(1/37)</f>
        <v>15.216216216216218</v>
      </c>
      <c r="B564">
        <v>7.177734375E-2</v>
      </c>
      <c r="C564">
        <v>-0.10888671875</v>
      </c>
      <c r="D564">
        <v>1.036376953125</v>
      </c>
      <c r="E564">
        <v>1.88446044921875</v>
      </c>
      <c r="F564">
        <v>-2.92205810546875</v>
      </c>
      <c r="G564">
        <v>2.2735595703125</v>
      </c>
    </row>
    <row r="565" spans="1:7" x14ac:dyDescent="0.35">
      <c r="A565">
        <f>564*(1/37)</f>
        <v>15.243243243243244</v>
      </c>
      <c r="B565">
        <v>6.9091796875E-2</v>
      </c>
      <c r="C565">
        <v>-0.25390625</v>
      </c>
      <c r="D565">
        <v>1.015625</v>
      </c>
      <c r="E565">
        <v>-2.81524658203125</v>
      </c>
      <c r="F565">
        <v>-2.155303955078125</v>
      </c>
      <c r="G565">
        <v>-2.99072265625</v>
      </c>
    </row>
    <row r="566" spans="1:7" x14ac:dyDescent="0.35">
      <c r="A566">
        <f>565*(1/37)</f>
        <v>15.270270270270272</v>
      </c>
      <c r="B566">
        <v>0.121337890625</v>
      </c>
      <c r="C566">
        <v>-3.173828125E-3</v>
      </c>
      <c r="D566">
        <v>1.039794921875</v>
      </c>
      <c r="E566">
        <v>0.70953369140625</v>
      </c>
      <c r="F566">
        <v>0.919342041015625</v>
      </c>
      <c r="G566">
        <v>3.139495849609375</v>
      </c>
    </row>
    <row r="567" spans="1:7" x14ac:dyDescent="0.35">
      <c r="A567">
        <f>566*(1/37)</f>
        <v>15.297297297297298</v>
      </c>
      <c r="B567">
        <v>-0.1142578125</v>
      </c>
      <c r="C567">
        <v>-0.287841796875</v>
      </c>
      <c r="D567">
        <v>1.262451171875</v>
      </c>
      <c r="E567">
        <v>5.214691162109375</v>
      </c>
      <c r="F567">
        <v>-7.53021240234375</v>
      </c>
      <c r="G567">
        <v>1.99127197265625</v>
      </c>
    </row>
    <row r="568" spans="1:7" x14ac:dyDescent="0.35">
      <c r="A568">
        <f>567*(1/37)</f>
        <v>15.324324324324325</v>
      </c>
      <c r="B568">
        <v>0.298095703125</v>
      </c>
      <c r="C568">
        <v>0.28466796875</v>
      </c>
      <c r="D568">
        <v>0.774169921875</v>
      </c>
      <c r="E568">
        <v>-1.64031982421875</v>
      </c>
      <c r="F568">
        <v>2.4566650390625</v>
      </c>
      <c r="G568">
        <v>5.43975830078125</v>
      </c>
    </row>
    <row r="569" spans="1:7" x14ac:dyDescent="0.35">
      <c r="A569">
        <f>568*(1/37)</f>
        <v>15.351351351351353</v>
      </c>
      <c r="B569">
        <v>8.6669921875E-2</v>
      </c>
      <c r="C569">
        <v>0.25634765625</v>
      </c>
      <c r="D569">
        <v>1.288330078125</v>
      </c>
      <c r="E569">
        <v>1.491546630859375</v>
      </c>
      <c r="F569">
        <v>-9.83428955078125</v>
      </c>
      <c r="G569">
        <v>-1.45721435546875</v>
      </c>
    </row>
    <row r="570" spans="1:7" x14ac:dyDescent="0.35">
      <c r="A570">
        <f>569*(1/37)</f>
        <v>15.378378378378379</v>
      </c>
      <c r="B570">
        <v>7.6171875E-2</v>
      </c>
      <c r="C570">
        <v>-0.19970703125</v>
      </c>
      <c r="D570">
        <v>1.184814453125</v>
      </c>
      <c r="E570">
        <v>3.452301025390625</v>
      </c>
      <c r="F570">
        <v>-2.3956298828125</v>
      </c>
      <c r="G570">
        <v>-0.690460205078125</v>
      </c>
    </row>
    <row r="571" spans="1:7" x14ac:dyDescent="0.35">
      <c r="A571">
        <f>570*(1/37)</f>
        <v>15.405405405405407</v>
      </c>
      <c r="B571">
        <v>8.251953125E-2</v>
      </c>
      <c r="C571">
        <v>-5.322265625E-2</v>
      </c>
      <c r="D571">
        <v>0.950927734375</v>
      </c>
      <c r="E571">
        <v>3.452301025390625</v>
      </c>
      <c r="F571">
        <v>-3.307342529296875</v>
      </c>
      <c r="G571">
        <v>-1.842498779296875</v>
      </c>
    </row>
    <row r="572" spans="1:7" x14ac:dyDescent="0.35">
      <c r="A572">
        <f>571*(1/37)</f>
        <v>15.432432432432433</v>
      </c>
      <c r="B572">
        <v>0.10498046875</v>
      </c>
      <c r="C572">
        <v>-4.19921875E-2</v>
      </c>
      <c r="D572">
        <v>1.126220703125</v>
      </c>
      <c r="E572">
        <v>3.841400146484375</v>
      </c>
      <c r="F572">
        <v>-2.92205810546875</v>
      </c>
      <c r="G572">
        <v>4.673004150390625</v>
      </c>
    </row>
    <row r="573" spans="1:7" x14ac:dyDescent="0.35">
      <c r="A573">
        <f>572*(1/37)</f>
        <v>15.45945945945946</v>
      </c>
      <c r="B573">
        <v>-6.4208984375E-2</v>
      </c>
      <c r="C573">
        <v>-0.2041015625</v>
      </c>
      <c r="D573">
        <v>0.9482421875</v>
      </c>
      <c r="E573">
        <v>1.491546630859375</v>
      </c>
      <c r="F573">
        <v>-4.459381103515625</v>
      </c>
      <c r="G573">
        <v>-0.690460205078125</v>
      </c>
    </row>
    <row r="574" spans="1:7" x14ac:dyDescent="0.35">
      <c r="A574">
        <f>573*(1/37)</f>
        <v>15.486486486486488</v>
      </c>
      <c r="B574">
        <v>-1.1962890625E-2</v>
      </c>
      <c r="C574">
        <v>-0.184814453125</v>
      </c>
      <c r="D574">
        <v>1.0107421875</v>
      </c>
      <c r="E574">
        <v>-2.033233642578125</v>
      </c>
      <c r="F574">
        <v>0.919342041015625</v>
      </c>
      <c r="G574">
        <v>-1.842498779296875</v>
      </c>
    </row>
    <row r="575" spans="1:7" x14ac:dyDescent="0.35">
      <c r="A575">
        <f>574*(1/37)</f>
        <v>15.513513513513514</v>
      </c>
      <c r="B575">
        <v>4.78515625E-2</v>
      </c>
      <c r="C575">
        <v>-0.1259765625</v>
      </c>
      <c r="D575">
        <v>1.05859375</v>
      </c>
      <c r="E575">
        <v>1.491546630859375</v>
      </c>
      <c r="F575">
        <v>-1.384735107421875</v>
      </c>
      <c r="G575">
        <v>4.2877197265625</v>
      </c>
    </row>
    <row r="576" spans="1:7" x14ac:dyDescent="0.35">
      <c r="A576">
        <f>575*(1/37)</f>
        <v>15.540540540540542</v>
      </c>
      <c r="B576">
        <v>4.931640625E-2</v>
      </c>
      <c r="C576">
        <v>-0.10205078125</v>
      </c>
      <c r="D576">
        <v>1.050048828125</v>
      </c>
      <c r="E576">
        <v>-3.60107421875</v>
      </c>
      <c r="F576">
        <v>2.4566650390625</v>
      </c>
      <c r="G576">
        <v>2.37274169921875</v>
      </c>
    </row>
    <row r="577" spans="1:7" x14ac:dyDescent="0.35">
      <c r="A577">
        <f>576*(1/37)</f>
        <v>15.567567567567568</v>
      </c>
      <c r="B577">
        <v>7.5439453125E-2</v>
      </c>
      <c r="C577">
        <v>-0.162841796875</v>
      </c>
      <c r="D577">
        <v>1.011474609375</v>
      </c>
      <c r="E577">
        <v>-0.46539306640625</v>
      </c>
      <c r="F577">
        <v>1.30462646484375</v>
      </c>
      <c r="G577">
        <v>2.37274169921875</v>
      </c>
    </row>
    <row r="578" spans="1:7" x14ac:dyDescent="0.35">
      <c r="A578">
        <f>577*(1/37)</f>
        <v>15.594594594594595</v>
      </c>
      <c r="B578">
        <v>7.4462890625E-2</v>
      </c>
      <c r="C578">
        <v>-0.21044921875</v>
      </c>
      <c r="D578">
        <v>1.302490234375</v>
      </c>
      <c r="E578">
        <v>3.452301025390625</v>
      </c>
      <c r="F578">
        <v>-2.536773681640625</v>
      </c>
      <c r="G578">
        <v>5.82122802734375</v>
      </c>
    </row>
    <row r="579" spans="1:7" x14ac:dyDescent="0.35">
      <c r="A579">
        <f>578*(1/37)</f>
        <v>15.621621621621623</v>
      </c>
      <c r="B579">
        <v>0.104248046875</v>
      </c>
      <c r="C579">
        <v>-0.4423828125</v>
      </c>
      <c r="D579">
        <v>0.90576171875</v>
      </c>
      <c r="E579">
        <v>16.376495361328121</v>
      </c>
      <c r="F579">
        <v>-2.92205810546875</v>
      </c>
      <c r="G579">
        <v>10.03646850585938</v>
      </c>
    </row>
    <row r="580" spans="1:7" x14ac:dyDescent="0.35">
      <c r="A580">
        <f>579*(1/37)</f>
        <v>15.648648648648649</v>
      </c>
      <c r="B580">
        <v>9.1796875E-2</v>
      </c>
      <c r="C580">
        <v>-6.103515625E-2</v>
      </c>
      <c r="D580">
        <v>0.963134765625</v>
      </c>
      <c r="E580">
        <v>-0.461578369140625</v>
      </c>
      <c r="F580">
        <v>5.1422119140625</v>
      </c>
      <c r="G580">
        <v>7.354736328125</v>
      </c>
    </row>
    <row r="581" spans="1:7" x14ac:dyDescent="0.35">
      <c r="A581">
        <f>580*(1/37)</f>
        <v>15.675675675675677</v>
      </c>
      <c r="B581">
        <v>5.3955078125E-2</v>
      </c>
      <c r="C581">
        <v>-0.1904296875</v>
      </c>
      <c r="D581">
        <v>1.095703125</v>
      </c>
      <c r="E581">
        <v>-7.62939453125E-2</v>
      </c>
      <c r="F581">
        <v>-1.384735107421875</v>
      </c>
      <c r="G581">
        <v>-4.52423095703125</v>
      </c>
    </row>
    <row r="582" spans="1:7" x14ac:dyDescent="0.35">
      <c r="A582">
        <f>581*(1/37)</f>
        <v>15.702702702702704</v>
      </c>
      <c r="B582">
        <v>-8.0322265625E-2</v>
      </c>
      <c r="C582">
        <v>7.2021484375E-2</v>
      </c>
      <c r="D582">
        <v>0.900390625</v>
      </c>
      <c r="E582">
        <v>1.88446044921875</v>
      </c>
      <c r="F582">
        <v>-2.155303955078125</v>
      </c>
      <c r="G582">
        <v>4.2877197265625</v>
      </c>
    </row>
    <row r="583" spans="1:7" x14ac:dyDescent="0.35">
      <c r="A583">
        <f>582*(1/37)</f>
        <v>15.72972972972973</v>
      </c>
      <c r="B583">
        <v>-9.66796875E-2</v>
      </c>
      <c r="C583">
        <v>-0.181396484375</v>
      </c>
      <c r="D583">
        <v>1.044677734375</v>
      </c>
      <c r="E583">
        <v>-1.0528564453125</v>
      </c>
      <c r="F583">
        <v>-2.155303955078125</v>
      </c>
      <c r="G583">
        <v>-3.376007080078125</v>
      </c>
    </row>
    <row r="584" spans="1:7" x14ac:dyDescent="0.35">
      <c r="A584">
        <f>583*(1/37)</f>
        <v>15.756756756756758</v>
      </c>
      <c r="B584">
        <v>-6.2255859375E-2</v>
      </c>
      <c r="C584">
        <v>-4.8583984375E-2</v>
      </c>
      <c r="D584">
        <v>0.94775390625</v>
      </c>
      <c r="E584">
        <v>0.316619873046875</v>
      </c>
      <c r="F584">
        <v>-2.57110595703125</v>
      </c>
      <c r="G584">
        <v>-12.18414306640625</v>
      </c>
    </row>
    <row r="585" spans="1:7" x14ac:dyDescent="0.35">
      <c r="A585">
        <f>584*(1/37)</f>
        <v>15.783783783783784</v>
      </c>
      <c r="B585">
        <v>9.4482421875E-2</v>
      </c>
      <c r="C585">
        <v>-0.1298828125</v>
      </c>
      <c r="D585">
        <v>1.0126953125</v>
      </c>
      <c r="E585">
        <v>-0.858306884765625</v>
      </c>
      <c r="F585">
        <v>-2.1209716796875</v>
      </c>
      <c r="G585">
        <v>8.502960205078125</v>
      </c>
    </row>
    <row r="586" spans="1:7" x14ac:dyDescent="0.35">
      <c r="A586">
        <f>585*(1/37)</f>
        <v>15.810810810810812</v>
      </c>
      <c r="B586">
        <v>0.152099609375</v>
      </c>
      <c r="C586">
        <v>-0.164306640625</v>
      </c>
      <c r="D586">
        <v>0.989990234375</v>
      </c>
      <c r="E586">
        <v>-3.60107421875</v>
      </c>
      <c r="F586">
        <v>0.5340576171875</v>
      </c>
      <c r="G586">
        <v>-3.41033935546875</v>
      </c>
    </row>
    <row r="587" spans="1:7" x14ac:dyDescent="0.35">
      <c r="A587">
        <f>586*(1/37)</f>
        <v>15.837837837837839</v>
      </c>
      <c r="B587">
        <v>2.001953125E-2</v>
      </c>
      <c r="C587">
        <v>-7.8857421875E-2</v>
      </c>
      <c r="D587">
        <v>1.04150390625</v>
      </c>
      <c r="E587">
        <v>-4.3792724609375</v>
      </c>
      <c r="F587">
        <v>0.148773193359375</v>
      </c>
      <c r="G587">
        <v>0.8392333984375</v>
      </c>
    </row>
    <row r="588" spans="1:7" x14ac:dyDescent="0.35">
      <c r="A588">
        <f>587*(1/37)</f>
        <v>15.864864864864865</v>
      </c>
      <c r="B588">
        <v>9.4970703125E-2</v>
      </c>
      <c r="C588">
        <v>-0.214111328125</v>
      </c>
      <c r="D588">
        <v>1.138916015625</v>
      </c>
      <c r="E588">
        <v>2.2735595703125</v>
      </c>
      <c r="F588">
        <v>-2.54058837890625</v>
      </c>
      <c r="G588">
        <v>2.8533935546875</v>
      </c>
    </row>
    <row r="589" spans="1:7" x14ac:dyDescent="0.35">
      <c r="A589">
        <f>588*(1/37)</f>
        <v>15.891891891891893</v>
      </c>
      <c r="B589">
        <v>2.44140625E-4</v>
      </c>
      <c r="C589">
        <v>-0.11865234375</v>
      </c>
      <c r="D589">
        <v>1.1953125</v>
      </c>
      <c r="E589">
        <v>1.88446044921875</v>
      </c>
      <c r="F589">
        <v>-4.077911376953125</v>
      </c>
      <c r="G589">
        <v>2.37274169921875</v>
      </c>
    </row>
    <row r="590" spans="1:7" x14ac:dyDescent="0.35">
      <c r="A590">
        <f>589*(1/37)</f>
        <v>15.918918918918919</v>
      </c>
      <c r="B590">
        <v>0.3720703125</v>
      </c>
      <c r="C590">
        <v>-0.271484375</v>
      </c>
      <c r="D590">
        <v>1.0302734375</v>
      </c>
      <c r="E590">
        <v>6.9732666015625</v>
      </c>
      <c r="F590">
        <v>-7.534027099609375</v>
      </c>
      <c r="G590">
        <v>1.987457275390625</v>
      </c>
    </row>
    <row r="591" spans="1:7" x14ac:dyDescent="0.35">
      <c r="A591">
        <f>590*(1/37)</f>
        <v>15.945945945945947</v>
      </c>
      <c r="B591">
        <v>-6.494140625E-2</v>
      </c>
      <c r="C591">
        <v>-0.185546875</v>
      </c>
      <c r="D591">
        <v>1.144287109375</v>
      </c>
      <c r="E591">
        <v>1.674652099609375</v>
      </c>
      <c r="F591">
        <v>-11.37161254882812</v>
      </c>
      <c r="G591">
        <v>-4.52423095703125</v>
      </c>
    </row>
    <row r="592" spans="1:7" x14ac:dyDescent="0.35">
      <c r="A592">
        <f>591*(1/37)</f>
        <v>15.972972972972974</v>
      </c>
      <c r="B592">
        <v>0.150390625</v>
      </c>
      <c r="C592">
        <v>-0.15625</v>
      </c>
      <c r="D592">
        <v>0.942138671875</v>
      </c>
      <c r="E592">
        <v>2.277374267578125</v>
      </c>
      <c r="F592">
        <v>-2.155303955078125</v>
      </c>
      <c r="G592">
        <v>9.26971435546875</v>
      </c>
    </row>
    <row r="593" spans="1:7" x14ac:dyDescent="0.35">
      <c r="A593">
        <f>592*(1/37)</f>
        <v>16</v>
      </c>
      <c r="B593">
        <v>0.130615234375</v>
      </c>
      <c r="C593">
        <v>-9.765625E-2</v>
      </c>
      <c r="D593">
        <v>0.99560546875</v>
      </c>
      <c r="E593">
        <v>-1.247406005859375</v>
      </c>
      <c r="F593">
        <v>-0.61798095703125</v>
      </c>
      <c r="G593">
        <v>-2.99072265625</v>
      </c>
    </row>
    <row r="594" spans="1:7" x14ac:dyDescent="0.35">
      <c r="A594">
        <f>593*(1/37)</f>
        <v>16.027027027027028</v>
      </c>
      <c r="B594">
        <v>2.9052734375E-2</v>
      </c>
      <c r="C594">
        <v>-0.1298828125</v>
      </c>
      <c r="D594">
        <v>1.077392578125</v>
      </c>
      <c r="E594">
        <v>0.705718994140625</v>
      </c>
      <c r="F594">
        <v>-3.692626953125</v>
      </c>
      <c r="G594">
        <v>-0.69427490234375</v>
      </c>
    </row>
    <row r="595" spans="1:7" x14ac:dyDescent="0.35">
      <c r="A595">
        <f>594*(1/37)</f>
        <v>16.054054054054056</v>
      </c>
      <c r="B595">
        <v>0.40673828125</v>
      </c>
      <c r="C595">
        <v>-0.26025390625</v>
      </c>
      <c r="D595">
        <v>1.13134765625</v>
      </c>
      <c r="E595">
        <v>-0.46539306640625</v>
      </c>
      <c r="F595">
        <v>2.105712890625</v>
      </c>
      <c r="G595">
        <v>13.48495483398438</v>
      </c>
    </row>
    <row r="596" spans="1:7" x14ac:dyDescent="0.35">
      <c r="A596">
        <f>595*(1/37)</f>
        <v>16.081081081081081</v>
      </c>
      <c r="B596">
        <v>9.3017578125E-2</v>
      </c>
      <c r="C596">
        <v>-0.388427734375</v>
      </c>
      <c r="D596">
        <v>0.73974609375</v>
      </c>
      <c r="E596">
        <v>11.28387451171875</v>
      </c>
      <c r="F596">
        <v>-0.61798095703125</v>
      </c>
      <c r="G596">
        <v>7.7362060546875</v>
      </c>
    </row>
    <row r="597" spans="1:7" x14ac:dyDescent="0.35">
      <c r="A597">
        <f>596*(1/37)</f>
        <v>16.108108108108109</v>
      </c>
      <c r="B597">
        <v>3.1494140625E-2</v>
      </c>
      <c r="C597">
        <v>-0.3515625</v>
      </c>
      <c r="D597">
        <v>1.0830078125</v>
      </c>
      <c r="E597">
        <v>3.05938720703125</v>
      </c>
      <c r="F597">
        <v>-4.840850830078125</v>
      </c>
      <c r="G597">
        <v>8.502960205078125</v>
      </c>
    </row>
    <row r="598" spans="1:7" x14ac:dyDescent="0.35">
      <c r="A598">
        <f>597*(1/37)</f>
        <v>16.135135135135137</v>
      </c>
      <c r="B598">
        <v>0.19921875</v>
      </c>
      <c r="C598">
        <v>0.188232421875</v>
      </c>
      <c r="D598">
        <v>1.236083984375</v>
      </c>
      <c r="E598">
        <v>-1.64031982421875</v>
      </c>
      <c r="F598">
        <v>-1.354217529296875</v>
      </c>
      <c r="G598">
        <v>-2.99072265625</v>
      </c>
    </row>
    <row r="599" spans="1:7" x14ac:dyDescent="0.35">
      <c r="A599">
        <f>598*(1/37)</f>
        <v>16.162162162162161</v>
      </c>
      <c r="B599">
        <v>-0.467529296875</v>
      </c>
      <c r="C599">
        <v>0.49365234375</v>
      </c>
      <c r="D599">
        <v>1.5458984375</v>
      </c>
      <c r="E599">
        <v>-5.16510009765625</v>
      </c>
      <c r="F599">
        <v>1.68609619140625</v>
      </c>
      <c r="G599">
        <v>-12.56942749023438</v>
      </c>
    </row>
    <row r="600" spans="1:7" x14ac:dyDescent="0.35">
      <c r="A600">
        <f>599*(1/37)</f>
        <v>16.189189189189189</v>
      </c>
      <c r="B600">
        <v>-0.191162109375</v>
      </c>
      <c r="C600">
        <v>-0.453369140625</v>
      </c>
      <c r="D600">
        <v>0.976318359375</v>
      </c>
      <c r="E600">
        <v>3.452301025390625</v>
      </c>
      <c r="F600">
        <v>-14.06097412109375</v>
      </c>
      <c r="G600">
        <v>-7.587432861328125</v>
      </c>
    </row>
    <row r="601" spans="1:7" x14ac:dyDescent="0.35">
      <c r="A601">
        <f>600*(1/37)</f>
        <v>16.216216216216218</v>
      </c>
      <c r="B601">
        <v>0.75732421875</v>
      </c>
      <c r="C601">
        <v>0.279296875</v>
      </c>
      <c r="D601">
        <v>0.9951171875</v>
      </c>
      <c r="E601">
        <v>-6.343841552734375</v>
      </c>
      <c r="F601">
        <v>5.527496337890625</v>
      </c>
      <c r="G601">
        <v>-0.308990478515625</v>
      </c>
    </row>
    <row r="602" spans="1:7" x14ac:dyDescent="0.35">
      <c r="A602">
        <f>601*(1/37)</f>
        <v>16.243243243243246</v>
      </c>
      <c r="B602">
        <v>0.1025390625</v>
      </c>
      <c r="C602">
        <v>0.156982421875</v>
      </c>
      <c r="D602">
        <v>0.9638671875</v>
      </c>
      <c r="E602">
        <v>-6.732940673828125</v>
      </c>
      <c r="F602">
        <v>-4.0740966796875</v>
      </c>
      <c r="G602">
        <v>-1.842498779296875</v>
      </c>
    </row>
    <row r="603" spans="1:7" x14ac:dyDescent="0.35">
      <c r="A603">
        <f>602*(1/37)</f>
        <v>16.27027027027027</v>
      </c>
      <c r="B603">
        <v>4.638671875E-3</v>
      </c>
      <c r="C603">
        <v>-0.343017578125</v>
      </c>
      <c r="D603">
        <v>1.020263671875</v>
      </c>
      <c r="E603">
        <v>-1.64031982421875</v>
      </c>
      <c r="F603">
        <v>3.99017333984375</v>
      </c>
      <c r="G603">
        <v>6.587982177734375</v>
      </c>
    </row>
    <row r="604" spans="1:7" x14ac:dyDescent="0.35">
      <c r="A604">
        <f>603*(1/37)</f>
        <v>16.297297297297298</v>
      </c>
      <c r="B604">
        <v>0.432373046875</v>
      </c>
      <c r="C604">
        <v>-0.197265625</v>
      </c>
      <c r="D604">
        <v>0.86376953125</v>
      </c>
      <c r="E604">
        <v>-12.99285888671875</v>
      </c>
      <c r="F604">
        <v>-5.611419677734375</v>
      </c>
      <c r="G604">
        <v>-17.1661376953125</v>
      </c>
    </row>
    <row r="605" spans="1:7" x14ac:dyDescent="0.35">
      <c r="A605">
        <f>604*(1/37)</f>
        <v>16.324324324324326</v>
      </c>
      <c r="B605">
        <v>-0.14990234375</v>
      </c>
      <c r="C605">
        <v>-0.226318359375</v>
      </c>
      <c r="D605">
        <v>1.49072265625</v>
      </c>
      <c r="E605">
        <v>7.92694091796875</v>
      </c>
      <c r="F605">
        <v>-4.84466552734375</v>
      </c>
      <c r="G605">
        <v>18.0816650390625</v>
      </c>
    </row>
    <row r="606" spans="1:7" x14ac:dyDescent="0.35">
      <c r="A606">
        <f>605*(1/37)</f>
        <v>16.351351351351351</v>
      </c>
      <c r="B606">
        <v>0.332763671875</v>
      </c>
      <c r="C606">
        <v>0.50048828125</v>
      </c>
      <c r="D606">
        <v>1.21337890625</v>
      </c>
      <c r="E606">
        <v>1.102447509765625</v>
      </c>
      <c r="F606">
        <v>-6.061553955078125</v>
      </c>
      <c r="G606">
        <v>13.09967041015625</v>
      </c>
    </row>
    <row r="607" spans="1:7" x14ac:dyDescent="0.35">
      <c r="A607">
        <f>606*(1/37)</f>
        <v>16.378378378378379</v>
      </c>
      <c r="B607">
        <v>0.3544921875</v>
      </c>
      <c r="C607">
        <v>-0.5048828125</v>
      </c>
      <c r="D607">
        <v>0.91064453125</v>
      </c>
      <c r="E607">
        <v>8.544921875</v>
      </c>
      <c r="F607">
        <v>-2.84576416015625</v>
      </c>
      <c r="G607">
        <v>-5.290985107421875</v>
      </c>
    </row>
    <row r="608" spans="1:7" x14ac:dyDescent="0.35">
      <c r="A608">
        <f>607*(1/37)</f>
        <v>16.405405405405407</v>
      </c>
      <c r="B608">
        <v>0.39794921875</v>
      </c>
      <c r="C608">
        <v>-0.10888671875</v>
      </c>
      <c r="D608">
        <v>1.2392578125</v>
      </c>
      <c r="E608">
        <v>-0.46539306640625</v>
      </c>
      <c r="F608">
        <v>-3.688812255859375</v>
      </c>
      <c r="G608">
        <v>4.8828125</v>
      </c>
    </row>
    <row r="609" spans="1:7" x14ac:dyDescent="0.35">
      <c r="A609">
        <f>608*(1/37)</f>
        <v>16.432432432432435</v>
      </c>
      <c r="B609">
        <v>0.631103515625</v>
      </c>
      <c r="C609">
        <v>-7.080078125E-2</v>
      </c>
      <c r="D609">
        <v>1.08349609375</v>
      </c>
      <c r="E609">
        <v>-8.30078125</v>
      </c>
      <c r="F609">
        <v>-3.307342529296875</v>
      </c>
      <c r="G609">
        <v>4.673004150390625</v>
      </c>
    </row>
    <row r="610" spans="1:7" x14ac:dyDescent="0.35">
      <c r="A610">
        <f>609*(1/37)</f>
        <v>16.45945945945946</v>
      </c>
      <c r="B610">
        <v>-0.103271484375</v>
      </c>
      <c r="C610">
        <v>-4.9072265625E-2</v>
      </c>
      <c r="D610">
        <v>1.241943359375</v>
      </c>
      <c r="E610">
        <v>-5.16510009765625</v>
      </c>
      <c r="F610">
        <v>8.602142333984375</v>
      </c>
      <c r="G610">
        <v>9.65118408203125</v>
      </c>
    </row>
    <row r="611" spans="1:7" x14ac:dyDescent="0.35">
      <c r="A611">
        <f>610*(1/37)</f>
        <v>16.486486486486488</v>
      </c>
      <c r="B611">
        <v>-0.14306640625</v>
      </c>
      <c r="C611">
        <v>-0.591064453125</v>
      </c>
      <c r="D611">
        <v>1.087646484375</v>
      </c>
      <c r="E611">
        <v>-1.247406005859375</v>
      </c>
      <c r="F611">
        <v>3.99017333984375</v>
      </c>
      <c r="G611">
        <v>1.93023681640625</v>
      </c>
    </row>
    <row r="612" spans="1:7" x14ac:dyDescent="0.35">
      <c r="A612">
        <f>611*(1/37)</f>
        <v>16.513513513513516</v>
      </c>
      <c r="B612">
        <v>0.21630859375</v>
      </c>
      <c r="C612">
        <v>0.709716796875</v>
      </c>
      <c r="D612">
        <v>1.49072265625</v>
      </c>
      <c r="E612">
        <v>3.8299560546875</v>
      </c>
      <c r="F612">
        <v>-9.067535400390625</v>
      </c>
      <c r="G612">
        <v>7.7362060546875</v>
      </c>
    </row>
    <row r="613" spans="1:7" x14ac:dyDescent="0.35">
      <c r="A613">
        <f>612*(1/37)</f>
        <v>16.54054054054054</v>
      </c>
      <c r="B613">
        <v>0.254150390625</v>
      </c>
      <c r="C613">
        <v>0.298095703125</v>
      </c>
      <c r="D613">
        <v>0.982666015625</v>
      </c>
      <c r="E613">
        <v>-10.64300537109375</v>
      </c>
      <c r="F613">
        <v>-0.23651123046875</v>
      </c>
      <c r="G613">
        <v>7.2479248046875E-2</v>
      </c>
    </row>
    <row r="614" spans="1:7" x14ac:dyDescent="0.35">
      <c r="A614">
        <f>613*(1/37)</f>
        <v>16.567567567567568</v>
      </c>
      <c r="B614">
        <v>0.3564453125</v>
      </c>
      <c r="C614">
        <v>-0.550048828125</v>
      </c>
      <c r="D614">
        <v>1.10498046875</v>
      </c>
      <c r="E614">
        <v>-0.858306884765625</v>
      </c>
      <c r="F614">
        <v>0.5340576171875</v>
      </c>
      <c r="G614">
        <v>-2.223968505859375</v>
      </c>
    </row>
    <row r="615" spans="1:7" x14ac:dyDescent="0.35">
      <c r="A615">
        <f>614*(1/37)</f>
        <v>16.594594594594597</v>
      </c>
      <c r="B615">
        <v>0.230224609375</v>
      </c>
      <c r="C615">
        <v>-7.8857421875E-2</v>
      </c>
      <c r="D615">
        <v>1.2607421875</v>
      </c>
      <c r="E615">
        <v>0.70953369140625</v>
      </c>
      <c r="F615">
        <v>7.0648193359375</v>
      </c>
      <c r="G615">
        <v>4.2877197265625</v>
      </c>
    </row>
    <row r="616" spans="1:7" x14ac:dyDescent="0.35">
      <c r="A616">
        <f>615*(1/37)</f>
        <v>16.621621621621621</v>
      </c>
      <c r="B616">
        <v>-8.349609375E-2</v>
      </c>
      <c r="C616">
        <v>-0.671875</v>
      </c>
      <c r="D616">
        <v>0.71875</v>
      </c>
      <c r="E616">
        <v>-2.4261474609375</v>
      </c>
      <c r="F616">
        <v>-4.062652587890625</v>
      </c>
      <c r="G616">
        <v>-6.439208984375</v>
      </c>
    </row>
    <row r="617" spans="1:7" x14ac:dyDescent="0.35">
      <c r="A617">
        <f>616*(1/37)</f>
        <v>16.648648648648649</v>
      </c>
      <c r="B617">
        <v>0.343017578125</v>
      </c>
      <c r="C617">
        <v>-0.265869140625</v>
      </c>
      <c r="D617">
        <v>0.3935546875</v>
      </c>
      <c r="E617">
        <v>-0.873565673828125</v>
      </c>
      <c r="F617">
        <v>1.30462646484375</v>
      </c>
      <c r="G617">
        <v>7.62939453125E-2</v>
      </c>
    </row>
    <row r="618" spans="1:7" x14ac:dyDescent="0.35">
      <c r="A618">
        <f>617*(1/37)</f>
        <v>16.675675675675677</v>
      </c>
      <c r="B618">
        <v>-0.150146484375</v>
      </c>
      <c r="C618">
        <v>0.268310546875</v>
      </c>
      <c r="D618">
        <v>0.881103515625</v>
      </c>
      <c r="E618">
        <v>-2.033233642578125</v>
      </c>
      <c r="F618">
        <v>-8.30078125</v>
      </c>
      <c r="G618">
        <v>1.99127197265625</v>
      </c>
    </row>
    <row r="619" spans="1:7" x14ac:dyDescent="0.35">
      <c r="A619">
        <f>618*(1/37)</f>
        <v>16.702702702702705</v>
      </c>
      <c r="B619">
        <v>3.90625E-3</v>
      </c>
      <c r="C619">
        <v>0.613037109375</v>
      </c>
      <c r="D619">
        <v>0.961669921875</v>
      </c>
      <c r="E619">
        <v>3.448486328125</v>
      </c>
      <c r="F619">
        <v>-1.77001953125</v>
      </c>
      <c r="G619">
        <v>-6.439208984375</v>
      </c>
    </row>
    <row r="620" spans="1:7" x14ac:dyDescent="0.35">
      <c r="A620">
        <f>619*(1/37)</f>
        <v>16.72972972972973</v>
      </c>
      <c r="B620">
        <v>-2.83203125E-2</v>
      </c>
      <c r="C620">
        <v>-0.69091796875</v>
      </c>
      <c r="D620">
        <v>0.981201171875</v>
      </c>
      <c r="E620">
        <v>-10.25390625</v>
      </c>
      <c r="F620">
        <v>8.213043212890625</v>
      </c>
      <c r="G620">
        <v>7.232666015625</v>
      </c>
    </row>
    <row r="621" spans="1:7" x14ac:dyDescent="0.35">
      <c r="A621">
        <f>620*(1/37)</f>
        <v>16.756756756756758</v>
      </c>
      <c r="B621">
        <v>4.78515625E-2</v>
      </c>
      <c r="C621">
        <v>0.288330078125</v>
      </c>
      <c r="D621">
        <v>1.117919921875</v>
      </c>
      <c r="E621">
        <v>-2.4261474609375</v>
      </c>
      <c r="F621">
        <v>-3.34930419921875</v>
      </c>
      <c r="G621">
        <v>-20.233154296875</v>
      </c>
    </row>
    <row r="622" spans="1:7" x14ac:dyDescent="0.35">
      <c r="A622">
        <f>621*(1/37)</f>
        <v>16.783783783783786</v>
      </c>
      <c r="B622">
        <v>0.274658203125</v>
      </c>
      <c r="C622">
        <v>-0.54443359375</v>
      </c>
      <c r="D622">
        <v>0.970947265625</v>
      </c>
      <c r="E622">
        <v>7.75909423828125</v>
      </c>
      <c r="F622">
        <v>7.450103759765625</v>
      </c>
      <c r="G622">
        <v>6.587982177734375</v>
      </c>
    </row>
    <row r="623" spans="1:7" x14ac:dyDescent="0.35">
      <c r="A623">
        <f>622*(1/37)</f>
        <v>16.810810810810811</v>
      </c>
      <c r="B623">
        <v>-9.375E-2</v>
      </c>
      <c r="C623">
        <v>-0.437744140625</v>
      </c>
      <c r="D623">
        <v>1.394287109375</v>
      </c>
      <c r="E623">
        <v>9.7198486328125</v>
      </c>
      <c r="F623">
        <v>-12.52365112304688</v>
      </c>
      <c r="G623">
        <v>8.960723876953125</v>
      </c>
    </row>
    <row r="624" spans="1:7" x14ac:dyDescent="0.35">
      <c r="A624">
        <f>623*(1/37)</f>
        <v>16.837837837837839</v>
      </c>
      <c r="B624">
        <v>0.10986328125</v>
      </c>
      <c r="C624">
        <v>0.16796875</v>
      </c>
      <c r="D624">
        <v>1.173828125</v>
      </c>
      <c r="E624">
        <v>2.277374267578125</v>
      </c>
      <c r="F624">
        <v>-1.77001953125</v>
      </c>
      <c r="G624">
        <v>-7.221221923828125</v>
      </c>
    </row>
    <row r="625" spans="1:7" x14ac:dyDescent="0.35">
      <c r="A625">
        <f>624*(1/37)</f>
        <v>16.864864864864867</v>
      </c>
      <c r="B625">
        <v>0.148681640625</v>
      </c>
      <c r="C625">
        <v>0.248046875</v>
      </c>
      <c r="D625">
        <v>0.7119140625</v>
      </c>
      <c r="E625">
        <v>-0.46539306640625</v>
      </c>
      <c r="F625">
        <v>7.0648193359375</v>
      </c>
      <c r="G625">
        <v>6.3934326171875</v>
      </c>
    </row>
    <row r="626" spans="1:7" x14ac:dyDescent="0.35">
      <c r="A626">
        <f>625*(1/37)</f>
        <v>16.891891891891891</v>
      </c>
      <c r="B626">
        <v>0.13623046875</v>
      </c>
      <c r="C626">
        <v>0.26123046875</v>
      </c>
      <c r="D626">
        <v>0.76806640625</v>
      </c>
      <c r="E626">
        <v>-0.858306884765625</v>
      </c>
      <c r="F626">
        <v>-12.13836669921875</v>
      </c>
      <c r="G626">
        <v>2.758026123046875</v>
      </c>
    </row>
    <row r="627" spans="1:7" x14ac:dyDescent="0.35">
      <c r="A627">
        <f>626*(1/37)</f>
        <v>16.918918918918919</v>
      </c>
      <c r="B627">
        <v>0.15478515625</v>
      </c>
      <c r="C627">
        <v>0.125</v>
      </c>
      <c r="D627">
        <v>1.413330078125</v>
      </c>
      <c r="E627">
        <v>-3.208160400390625</v>
      </c>
      <c r="F627">
        <v>-1.384735107421875</v>
      </c>
      <c r="G627">
        <v>-10.2691650390625</v>
      </c>
    </row>
    <row r="628" spans="1:7" x14ac:dyDescent="0.35">
      <c r="A628">
        <f>627*(1/37)</f>
        <v>16.945945945945947</v>
      </c>
      <c r="B628">
        <v>-0.148681640625</v>
      </c>
      <c r="C628">
        <v>-0.645751953125</v>
      </c>
      <c r="D628">
        <v>0.823974609375</v>
      </c>
      <c r="E628">
        <v>-3.60107421875</v>
      </c>
      <c r="F628">
        <v>-2.92205810546875</v>
      </c>
      <c r="G628">
        <v>13.09967041015625</v>
      </c>
    </row>
    <row r="629" spans="1:7" x14ac:dyDescent="0.35">
      <c r="A629">
        <f>628*(1/37)</f>
        <v>16.972972972972975</v>
      </c>
      <c r="B629">
        <v>0.119873046875</v>
      </c>
      <c r="C629">
        <v>0.236083984375</v>
      </c>
      <c r="D629">
        <v>0.74169921875</v>
      </c>
      <c r="E629">
        <v>1.102447509765625</v>
      </c>
      <c r="F629">
        <v>2.071380615234375</v>
      </c>
      <c r="G629">
        <v>-0.690460205078125</v>
      </c>
    </row>
    <row r="630" spans="1:7" x14ac:dyDescent="0.35">
      <c r="A630">
        <f>629*(1/37)</f>
        <v>17</v>
      </c>
      <c r="B630">
        <v>-0.167724609375</v>
      </c>
      <c r="C630">
        <v>-0.82275390625</v>
      </c>
      <c r="D630">
        <v>1.200927734375</v>
      </c>
      <c r="E630">
        <v>-2.22015380859375</v>
      </c>
      <c r="F630">
        <v>-2.155303955078125</v>
      </c>
      <c r="G630">
        <v>7.62939453125E-2</v>
      </c>
    </row>
    <row r="631" spans="1:7" x14ac:dyDescent="0.35">
      <c r="A631">
        <f>630*(1/37)</f>
        <v>17.027027027027028</v>
      </c>
      <c r="B631">
        <v>0.200439453125</v>
      </c>
      <c r="C631">
        <v>-0.41357421875</v>
      </c>
      <c r="D631">
        <v>1.19482421875</v>
      </c>
      <c r="E631">
        <v>13.02337646484375</v>
      </c>
      <c r="F631">
        <v>-2.155303955078125</v>
      </c>
      <c r="G631">
        <v>-4.138946533203125</v>
      </c>
    </row>
    <row r="632" spans="1:7" x14ac:dyDescent="0.35">
      <c r="A632">
        <f>631*(1/37)</f>
        <v>17.054054054054056</v>
      </c>
      <c r="B632">
        <v>0.12744140625</v>
      </c>
      <c r="C632">
        <v>-0.306884765625</v>
      </c>
      <c r="D632">
        <v>1.10205078125</v>
      </c>
      <c r="E632">
        <v>1.491546630859375</v>
      </c>
      <c r="F632">
        <v>-8.30078125</v>
      </c>
      <c r="G632">
        <v>-7.587432861328125</v>
      </c>
    </row>
    <row r="633" spans="1:7" x14ac:dyDescent="0.35">
      <c r="A633">
        <f>632*(1/37)</f>
        <v>17.081081081081081</v>
      </c>
      <c r="B633">
        <v>-0.103515625</v>
      </c>
      <c r="C633">
        <v>-0.37548828125</v>
      </c>
      <c r="D633">
        <v>1.281494140625</v>
      </c>
      <c r="E633">
        <v>3.05938720703125</v>
      </c>
      <c r="F633">
        <v>6.679534912109375</v>
      </c>
      <c r="G633">
        <v>-0.690460205078125</v>
      </c>
    </row>
    <row r="634" spans="1:7" x14ac:dyDescent="0.35">
      <c r="A634">
        <f>633*(1/37)</f>
        <v>17.108108108108109</v>
      </c>
      <c r="B634">
        <v>-0.110595703125</v>
      </c>
      <c r="C634">
        <v>-0.567626953125</v>
      </c>
      <c r="D634">
        <v>1.155517578125</v>
      </c>
      <c r="E634">
        <v>6.58416748046875</v>
      </c>
      <c r="F634">
        <v>-5.22613525390625</v>
      </c>
      <c r="G634">
        <v>2.37274169921875</v>
      </c>
    </row>
    <row r="635" spans="1:7" x14ac:dyDescent="0.35">
      <c r="A635">
        <f>634*(1/37)</f>
        <v>17.135135135135137</v>
      </c>
      <c r="B635">
        <v>0.30126953125</v>
      </c>
      <c r="C635">
        <v>-0.57666015625</v>
      </c>
      <c r="D635">
        <v>0.71435546875</v>
      </c>
      <c r="E635">
        <v>-2.4261474609375</v>
      </c>
      <c r="F635">
        <v>-0.61798095703125</v>
      </c>
      <c r="G635">
        <v>-6.8206787109375</v>
      </c>
    </row>
    <row r="636" spans="1:7" x14ac:dyDescent="0.35">
      <c r="A636">
        <f>635*(1/37)</f>
        <v>17.162162162162161</v>
      </c>
      <c r="B636">
        <v>-0.2607421875</v>
      </c>
      <c r="C636">
        <v>-0.56298828125</v>
      </c>
      <c r="D636">
        <v>1.134033203125</v>
      </c>
      <c r="E636">
        <v>3.05938720703125</v>
      </c>
      <c r="F636">
        <v>-5.22613525390625</v>
      </c>
      <c r="G636">
        <v>6.8359375</v>
      </c>
    </row>
    <row r="637" spans="1:7" x14ac:dyDescent="0.35">
      <c r="A637">
        <f>636*(1/37)</f>
        <v>17.189189189189189</v>
      </c>
      <c r="B637">
        <v>-0.12841796875</v>
      </c>
      <c r="C637">
        <v>0.174072265625</v>
      </c>
      <c r="D637">
        <v>1.1826171875</v>
      </c>
      <c r="E637">
        <v>4.627227783203125</v>
      </c>
      <c r="F637">
        <v>3.60870361328125</v>
      </c>
      <c r="G637">
        <v>0.8392333984375</v>
      </c>
    </row>
    <row r="638" spans="1:7" x14ac:dyDescent="0.35">
      <c r="A638">
        <f>637*(1/37)</f>
        <v>17.216216216216218</v>
      </c>
      <c r="B638">
        <v>0.153076171875</v>
      </c>
      <c r="C638">
        <v>-0.184814453125</v>
      </c>
      <c r="D638">
        <v>0.91943359375</v>
      </c>
      <c r="E638">
        <v>2.864837646484375</v>
      </c>
      <c r="F638">
        <v>-3.692626953125</v>
      </c>
      <c r="G638">
        <v>-3.757476806640625</v>
      </c>
    </row>
    <row r="639" spans="1:7" x14ac:dyDescent="0.35">
      <c r="A639">
        <f>638*(1/37)</f>
        <v>17.243243243243246</v>
      </c>
      <c r="B639">
        <v>4.58984375E-2</v>
      </c>
      <c r="C639">
        <v>8.935546875E-2</v>
      </c>
      <c r="D639">
        <v>1.0849609375</v>
      </c>
      <c r="E639">
        <v>5.405426025390625</v>
      </c>
      <c r="F639">
        <v>-3.658294677734375</v>
      </c>
      <c r="G639">
        <v>1.224517822265625</v>
      </c>
    </row>
    <row r="640" spans="1:7" x14ac:dyDescent="0.35">
      <c r="A640">
        <f>639*(1/37)</f>
        <v>17.27027027027027</v>
      </c>
      <c r="B640">
        <v>-4.7607421875E-2</v>
      </c>
      <c r="C640">
        <v>0.1181640625</v>
      </c>
      <c r="D640">
        <v>1.257568359375</v>
      </c>
      <c r="E640">
        <v>1.491546630859375</v>
      </c>
      <c r="F640">
        <v>-0.99945068359375</v>
      </c>
      <c r="G640">
        <v>-2.99072265625</v>
      </c>
    </row>
    <row r="641" spans="1:7" x14ac:dyDescent="0.35">
      <c r="A641">
        <f>640*(1/37)</f>
        <v>17.297297297297298</v>
      </c>
      <c r="B641">
        <v>9.912109375E-2</v>
      </c>
      <c r="C641">
        <v>-0.22119140625</v>
      </c>
      <c r="D641">
        <v>1.05615234375</v>
      </c>
      <c r="E641">
        <v>1.88446044921875</v>
      </c>
      <c r="F641">
        <v>0.713348388671875</v>
      </c>
      <c r="G641">
        <v>3.5247802734375</v>
      </c>
    </row>
    <row r="642" spans="1:7" x14ac:dyDescent="0.35">
      <c r="A642">
        <f>641*(1/37)</f>
        <v>17.324324324324326</v>
      </c>
      <c r="B642">
        <v>0.1591796875</v>
      </c>
      <c r="C642">
        <v>-0.1298828125</v>
      </c>
      <c r="D642">
        <v>0.98583984375</v>
      </c>
      <c r="E642">
        <v>1.491546630859375</v>
      </c>
      <c r="F642">
        <v>-0.61798095703125</v>
      </c>
      <c r="G642">
        <v>7.62939453125E-2</v>
      </c>
    </row>
    <row r="643" spans="1:7" x14ac:dyDescent="0.35">
      <c r="A643">
        <f>642*(1/37)</f>
        <v>17.351351351351351</v>
      </c>
      <c r="B643">
        <v>-0.350341796875</v>
      </c>
      <c r="C643">
        <v>0.1796875</v>
      </c>
      <c r="D643">
        <v>1.259521484375</v>
      </c>
      <c r="E643">
        <v>5.016326904296875</v>
      </c>
      <c r="F643">
        <v>-6.378173828125</v>
      </c>
      <c r="G643">
        <v>5.191802978515625</v>
      </c>
    </row>
    <row r="644" spans="1:7" x14ac:dyDescent="0.35">
      <c r="A644">
        <f>643*(1/37)</f>
        <v>17.378378378378379</v>
      </c>
      <c r="B644">
        <v>-5.37109375E-2</v>
      </c>
      <c r="C644">
        <v>-0.4462890625</v>
      </c>
      <c r="D644">
        <v>1.1630859375</v>
      </c>
      <c r="E644">
        <v>-4.772186279296875</v>
      </c>
      <c r="F644">
        <v>-3.692626953125</v>
      </c>
      <c r="G644">
        <v>-4.6234130859375</v>
      </c>
    </row>
    <row r="645" spans="1:7" x14ac:dyDescent="0.35">
      <c r="A645">
        <f>644*(1/37)</f>
        <v>17.405405405405407</v>
      </c>
      <c r="B645">
        <v>0.22021484375</v>
      </c>
      <c r="C645">
        <v>-0.51171875</v>
      </c>
      <c r="D645">
        <v>0.5947265625</v>
      </c>
      <c r="E645">
        <v>2.277374267578125</v>
      </c>
      <c r="F645">
        <v>0.152587890625</v>
      </c>
      <c r="G645">
        <v>9.26971435546875</v>
      </c>
    </row>
    <row r="646" spans="1:7" x14ac:dyDescent="0.35">
      <c r="A646">
        <f>645*(1/37)</f>
        <v>17.432432432432435</v>
      </c>
      <c r="B646">
        <v>0.131591796875</v>
      </c>
      <c r="C646">
        <v>0.221435546875</v>
      </c>
      <c r="D646">
        <v>1.0966796875</v>
      </c>
      <c r="E646">
        <v>-2.033233642578125</v>
      </c>
      <c r="F646">
        <v>8.602142333984375</v>
      </c>
      <c r="G646">
        <v>-6.439208984375</v>
      </c>
    </row>
    <row r="647" spans="1:7" x14ac:dyDescent="0.35">
      <c r="A647">
        <f>646*(1/37)</f>
        <v>17.45945945945946</v>
      </c>
      <c r="B647">
        <v>0.386962890625</v>
      </c>
      <c r="C647">
        <v>0.196533203125</v>
      </c>
      <c r="D647">
        <v>0.86328125</v>
      </c>
      <c r="E647">
        <v>-2.81524658203125</v>
      </c>
      <c r="F647">
        <v>-0.232696533203125</v>
      </c>
      <c r="G647">
        <v>-2.6092529296875</v>
      </c>
    </row>
    <row r="648" spans="1:7" x14ac:dyDescent="0.35">
      <c r="A648">
        <f>647*(1/37)</f>
        <v>17.486486486486488</v>
      </c>
      <c r="B648">
        <v>7.080078125E-3</v>
      </c>
      <c r="C648">
        <v>-4.5654296875E-2</v>
      </c>
      <c r="D648">
        <v>0.748779296875</v>
      </c>
      <c r="E648">
        <v>-3.99017333984375</v>
      </c>
      <c r="F648">
        <v>-1.77001953125</v>
      </c>
      <c r="G648">
        <v>3.139495849609375</v>
      </c>
    </row>
    <row r="649" spans="1:7" x14ac:dyDescent="0.35">
      <c r="A649">
        <f>648*(1/37)</f>
        <v>17.513513513513516</v>
      </c>
      <c r="B649">
        <v>-1.26953125E-2</v>
      </c>
      <c r="C649">
        <v>-0.27685546875</v>
      </c>
      <c r="D649">
        <v>0.80322265625</v>
      </c>
      <c r="E649">
        <v>2.277374267578125</v>
      </c>
      <c r="F649">
        <v>-1.003265380859375</v>
      </c>
      <c r="G649">
        <v>1.605987548828125</v>
      </c>
    </row>
    <row r="650" spans="1:7" x14ac:dyDescent="0.35">
      <c r="A650">
        <f>649*(1/37)</f>
        <v>17.54054054054054</v>
      </c>
      <c r="B650">
        <v>9.3994140625E-2</v>
      </c>
      <c r="C650">
        <v>-6.201171875E-2</v>
      </c>
      <c r="D650">
        <v>1.09423828125</v>
      </c>
      <c r="E650">
        <v>-0.850677490234375</v>
      </c>
      <c r="F650">
        <v>-7.14874267578125</v>
      </c>
      <c r="G650">
        <v>7.62939453125E-2</v>
      </c>
    </row>
    <row r="651" spans="1:7" x14ac:dyDescent="0.35">
      <c r="A651">
        <f>650*(1/37)</f>
        <v>17.567567567567568</v>
      </c>
      <c r="B651">
        <v>0.274658203125</v>
      </c>
      <c r="C651">
        <v>-9.5458984375E-2</v>
      </c>
      <c r="D651">
        <v>1.05908203125</v>
      </c>
      <c r="E651">
        <v>-4.5623779296875</v>
      </c>
      <c r="F651">
        <v>1.300811767578125</v>
      </c>
      <c r="G651">
        <v>1.224517822265625</v>
      </c>
    </row>
    <row r="652" spans="1:7" x14ac:dyDescent="0.35">
      <c r="A652">
        <f>651*(1/37)</f>
        <v>17.594594594594597</v>
      </c>
      <c r="B652">
        <v>0.11474609375</v>
      </c>
      <c r="C652">
        <v>-0.126220703125</v>
      </c>
      <c r="D652">
        <v>1.017578125</v>
      </c>
      <c r="E652">
        <v>1.102447509765625</v>
      </c>
      <c r="F652">
        <v>3.604888916015625</v>
      </c>
      <c r="G652">
        <v>3.90625</v>
      </c>
    </row>
    <row r="653" spans="1:7" x14ac:dyDescent="0.35">
      <c r="A653">
        <f>652*(1/37)</f>
        <v>17.621621621621621</v>
      </c>
      <c r="B653">
        <v>-1.416015625E-2</v>
      </c>
      <c r="C653">
        <v>-0.44287109375</v>
      </c>
      <c r="D653">
        <v>0.829833984375</v>
      </c>
      <c r="E653">
        <v>1.88446044921875</v>
      </c>
      <c r="F653">
        <v>1.30462646484375</v>
      </c>
      <c r="G653">
        <v>0.8392333984375</v>
      </c>
    </row>
    <row r="654" spans="1:7" x14ac:dyDescent="0.35">
      <c r="A654">
        <f>653*(1/37)</f>
        <v>17.648648648648649</v>
      </c>
      <c r="B654">
        <v>-0.151611328125</v>
      </c>
      <c r="C654">
        <v>3.0029296875E-2</v>
      </c>
      <c r="D654">
        <v>1.39208984375</v>
      </c>
      <c r="E654">
        <v>1.491546630859375</v>
      </c>
      <c r="F654">
        <v>-1.28936767578125</v>
      </c>
      <c r="G654">
        <v>1.224517822265625</v>
      </c>
    </row>
    <row r="655" spans="1:7" x14ac:dyDescent="0.35">
      <c r="A655">
        <f>654*(1/37)</f>
        <v>17.675675675675677</v>
      </c>
      <c r="B655">
        <v>8.203125E-2</v>
      </c>
      <c r="C655">
        <v>-0.108154296875</v>
      </c>
      <c r="D655">
        <v>0.9599609375</v>
      </c>
      <c r="E655">
        <v>-1.251220703125</v>
      </c>
      <c r="F655">
        <v>0.919342041015625</v>
      </c>
      <c r="G655">
        <v>-8.739471435546875</v>
      </c>
    </row>
    <row r="656" spans="1:7" x14ac:dyDescent="0.35">
      <c r="A656">
        <f>655*(1/37)</f>
        <v>17.702702702702705</v>
      </c>
      <c r="B656">
        <v>-5.0048828125E-2</v>
      </c>
      <c r="C656">
        <v>-3.173828125E-2</v>
      </c>
      <c r="D656">
        <v>0.879638671875</v>
      </c>
      <c r="E656">
        <v>-1.251220703125</v>
      </c>
      <c r="F656">
        <v>-3.307342529296875</v>
      </c>
      <c r="G656">
        <v>4.78363037109375</v>
      </c>
    </row>
    <row r="657" spans="1:7" x14ac:dyDescent="0.35">
      <c r="A657">
        <f>656*(1/37)</f>
        <v>17.72972972972973</v>
      </c>
      <c r="B657">
        <v>-7.9345703125E-2</v>
      </c>
      <c r="C657">
        <v>-0.1708984375</v>
      </c>
      <c r="D657">
        <v>1.228271484375</v>
      </c>
      <c r="E657">
        <v>4.23431396484375</v>
      </c>
      <c r="F657">
        <v>5.1422119140625</v>
      </c>
      <c r="G657">
        <v>-6.378173828125</v>
      </c>
    </row>
    <row r="658" spans="1:7" x14ac:dyDescent="0.35">
      <c r="A658">
        <f>657*(1/37)</f>
        <v>17.756756756756758</v>
      </c>
      <c r="B658">
        <v>0.234130859375</v>
      </c>
      <c r="C658">
        <v>-0.20458984375</v>
      </c>
      <c r="D658">
        <v>1.099853515625</v>
      </c>
      <c r="E658">
        <v>-2.81524658203125</v>
      </c>
      <c r="F658">
        <v>-2.92205810546875</v>
      </c>
      <c r="G658">
        <v>1.224517822265625</v>
      </c>
    </row>
    <row r="659" spans="1:7" x14ac:dyDescent="0.35">
      <c r="A659">
        <f>658*(1/37)</f>
        <v>17.783783783783786</v>
      </c>
      <c r="B659">
        <v>0.201171875</v>
      </c>
      <c r="C659">
        <v>-0.175048828125</v>
      </c>
      <c r="D659">
        <v>0.79931640625</v>
      </c>
      <c r="E659">
        <v>0.316619873046875</v>
      </c>
      <c r="F659">
        <v>-4.077911376953125</v>
      </c>
      <c r="G659">
        <v>-7.587432861328125</v>
      </c>
    </row>
    <row r="660" spans="1:7" x14ac:dyDescent="0.35">
      <c r="A660">
        <f>659*(1/37)</f>
        <v>17.810810810810811</v>
      </c>
      <c r="B660">
        <v>0.185791015625</v>
      </c>
      <c r="C660">
        <v>0.120361328125</v>
      </c>
      <c r="D660">
        <v>1.296142578125</v>
      </c>
      <c r="E660">
        <v>-7.122039794921875</v>
      </c>
      <c r="F660">
        <v>2.838134765625</v>
      </c>
      <c r="G660">
        <v>5.435943603515625</v>
      </c>
    </row>
    <row r="661" spans="1:7" x14ac:dyDescent="0.35">
      <c r="A661">
        <f>660*(1/37)</f>
        <v>17.837837837837839</v>
      </c>
      <c r="B661">
        <v>0.135498046875</v>
      </c>
      <c r="C661">
        <v>-2.9052734375E-2</v>
      </c>
      <c r="D661">
        <v>1.033935546875</v>
      </c>
      <c r="E661">
        <v>-1.0528564453125</v>
      </c>
      <c r="F661">
        <v>7.0648193359375</v>
      </c>
      <c r="G661">
        <v>-2.6092529296875</v>
      </c>
    </row>
    <row r="662" spans="1:7" x14ac:dyDescent="0.35">
      <c r="A662">
        <f>661*(1/37)</f>
        <v>17.864864864864867</v>
      </c>
      <c r="B662">
        <v>0.14013671875</v>
      </c>
      <c r="C662">
        <v>-0.225341796875</v>
      </c>
      <c r="D662">
        <v>0.93701171875</v>
      </c>
      <c r="E662">
        <v>3.05938720703125</v>
      </c>
      <c r="F662">
        <v>-1.209259033203125</v>
      </c>
      <c r="G662">
        <v>1.224517822265625</v>
      </c>
    </row>
    <row r="663" spans="1:7" x14ac:dyDescent="0.35">
      <c r="A663">
        <f>662*(1/37)</f>
        <v>17.891891891891891</v>
      </c>
      <c r="B663">
        <v>6.9580078125E-2</v>
      </c>
      <c r="C663">
        <v>-0.249267578125</v>
      </c>
      <c r="D663">
        <v>1.09814453125</v>
      </c>
      <c r="E663">
        <v>1.491546630859375</v>
      </c>
      <c r="F663">
        <v>-4.459381103515625</v>
      </c>
      <c r="G663">
        <v>8.121490478515625</v>
      </c>
    </row>
    <row r="664" spans="1:7" x14ac:dyDescent="0.35">
      <c r="A664">
        <f>663*(1/37)</f>
        <v>17.918918918918919</v>
      </c>
      <c r="B664">
        <v>0.1630859375</v>
      </c>
      <c r="C664">
        <v>-0.33642578125</v>
      </c>
      <c r="D664">
        <v>0.92626953125</v>
      </c>
      <c r="E664">
        <v>2.277374267578125</v>
      </c>
      <c r="F664">
        <v>-6.378173828125</v>
      </c>
      <c r="G664">
        <v>-2.37274169921875</v>
      </c>
    </row>
    <row r="665" spans="1:7" x14ac:dyDescent="0.35">
      <c r="A665">
        <f>664*(1/37)</f>
        <v>17.945945945945947</v>
      </c>
      <c r="B665">
        <v>-0.1787109375</v>
      </c>
      <c r="C665">
        <v>-0.758544921875</v>
      </c>
      <c r="D665">
        <v>0.708984375</v>
      </c>
      <c r="E665">
        <v>3.841400146484375</v>
      </c>
      <c r="F665">
        <v>-4.459381103515625</v>
      </c>
      <c r="G665">
        <v>1.99127197265625</v>
      </c>
    </row>
    <row r="666" spans="1:7" x14ac:dyDescent="0.35">
      <c r="A666">
        <f>665*(1/37)</f>
        <v>17.972972972972975</v>
      </c>
      <c r="B666">
        <v>0.1162109375</v>
      </c>
      <c r="C666">
        <v>-5.4931640625E-2</v>
      </c>
      <c r="D666">
        <v>1.115234375</v>
      </c>
      <c r="E666">
        <v>0.70953369140625</v>
      </c>
      <c r="F666">
        <v>-4.0740966796875</v>
      </c>
      <c r="G666">
        <v>4.673004150390625</v>
      </c>
    </row>
    <row r="667" spans="1:7" x14ac:dyDescent="0.35">
      <c r="A667">
        <f>666*(1/37)</f>
        <v>18</v>
      </c>
      <c r="B667">
        <v>-8.7890625E-3</v>
      </c>
      <c r="C667">
        <v>-0.258544921875</v>
      </c>
      <c r="D667">
        <v>0.951171875</v>
      </c>
      <c r="E667">
        <v>4.23431396484375</v>
      </c>
      <c r="F667">
        <v>-2.536773681640625</v>
      </c>
      <c r="G667">
        <v>-1.45721435546875</v>
      </c>
    </row>
    <row r="668" spans="1:7" x14ac:dyDescent="0.35">
      <c r="A668">
        <f>667*(1/37)</f>
        <v>18.027027027027028</v>
      </c>
      <c r="B668">
        <v>0.2158203125</v>
      </c>
      <c r="C668">
        <v>-0.224365234375</v>
      </c>
      <c r="D668">
        <v>0.912353515625</v>
      </c>
      <c r="E668">
        <v>1.491546630859375</v>
      </c>
      <c r="F668">
        <v>3.223419189453125</v>
      </c>
      <c r="G668">
        <v>7.39288330078125</v>
      </c>
    </row>
    <row r="669" spans="1:7" x14ac:dyDescent="0.35">
      <c r="A669">
        <f>668*(1/37)</f>
        <v>18.054054054054056</v>
      </c>
      <c r="B669">
        <v>4.6142578125E-2</v>
      </c>
      <c r="C669">
        <v>3.0029296875E-2</v>
      </c>
      <c r="D669">
        <v>1.297607421875</v>
      </c>
      <c r="E669">
        <v>-7.518768310546875</v>
      </c>
      <c r="F669">
        <v>-2.155303955078125</v>
      </c>
      <c r="G669">
        <v>-11.01303100585938</v>
      </c>
    </row>
    <row r="670" spans="1:7" x14ac:dyDescent="0.35">
      <c r="A670">
        <f>669*(1/37)</f>
        <v>18.081081081081081</v>
      </c>
      <c r="B670">
        <v>0.1328125</v>
      </c>
      <c r="C670">
        <v>-3.5888671875E-2</v>
      </c>
      <c r="D670">
        <v>0.57666015625</v>
      </c>
      <c r="E670">
        <v>-1.64031982421875</v>
      </c>
      <c r="F670">
        <v>-1.384735107421875</v>
      </c>
      <c r="G670">
        <v>4.2877197265625</v>
      </c>
    </row>
    <row r="671" spans="1:7" x14ac:dyDescent="0.35">
      <c r="A671">
        <f>670*(1/37)</f>
        <v>18.108108108108109</v>
      </c>
      <c r="B671">
        <v>-0.16650390625</v>
      </c>
      <c r="C671">
        <v>-0.158935546875</v>
      </c>
      <c r="D671">
        <v>1.313720703125</v>
      </c>
      <c r="E671">
        <v>-7.518768310546875</v>
      </c>
      <c r="F671">
        <v>3.223419189453125</v>
      </c>
      <c r="G671">
        <v>7.62939453125E-2</v>
      </c>
    </row>
    <row r="672" spans="1:7" x14ac:dyDescent="0.35">
      <c r="A672">
        <f>671*(1/37)</f>
        <v>18.135135135135137</v>
      </c>
      <c r="B672">
        <v>-2.0751953125E-2</v>
      </c>
      <c r="C672">
        <v>-0.435546875</v>
      </c>
      <c r="D672">
        <v>1.14599609375</v>
      </c>
      <c r="E672">
        <v>3.444671630859375</v>
      </c>
      <c r="F672">
        <v>-4.0740966796875</v>
      </c>
      <c r="G672">
        <v>-6.439208984375</v>
      </c>
    </row>
    <row r="673" spans="1:7" x14ac:dyDescent="0.35">
      <c r="A673">
        <f>672*(1/37)</f>
        <v>18.162162162162161</v>
      </c>
      <c r="B673">
        <v>0.283203125</v>
      </c>
      <c r="C673">
        <v>5.224609375E-2</v>
      </c>
      <c r="D673">
        <v>1.0087890625</v>
      </c>
      <c r="E673">
        <v>4.032135009765625</v>
      </c>
      <c r="F673">
        <v>-2.155303955078125</v>
      </c>
      <c r="G673">
        <v>3.139495849609375</v>
      </c>
    </row>
    <row r="674" spans="1:7" x14ac:dyDescent="0.35">
      <c r="A674">
        <f>673*(1/37)</f>
        <v>18.189189189189189</v>
      </c>
      <c r="B674">
        <v>5.908203125E-2</v>
      </c>
      <c r="C674">
        <v>-5.8349609375E-2</v>
      </c>
      <c r="D674">
        <v>0.482421875</v>
      </c>
      <c r="E674">
        <v>-2.4261474609375</v>
      </c>
      <c r="F674">
        <v>-1.068115234375</v>
      </c>
      <c r="G674">
        <v>-1.07574462890625</v>
      </c>
    </row>
    <row r="675" spans="1:7" x14ac:dyDescent="0.35">
      <c r="A675">
        <f>674*(1/37)</f>
        <v>18.216216216216218</v>
      </c>
      <c r="B675">
        <v>1.1962890625E-2</v>
      </c>
      <c r="C675">
        <v>-0.17578125</v>
      </c>
      <c r="D675">
        <v>0.949462890625</v>
      </c>
      <c r="E675">
        <v>-4.7760009765625</v>
      </c>
      <c r="F675">
        <v>-7.915496826171875</v>
      </c>
      <c r="G675">
        <v>-0.308990478515625</v>
      </c>
    </row>
    <row r="676" spans="1:7" x14ac:dyDescent="0.35">
      <c r="A676">
        <f>675*(1/37)</f>
        <v>18.243243243243246</v>
      </c>
      <c r="B676">
        <v>0.5625</v>
      </c>
      <c r="C676">
        <v>-0.239501953125</v>
      </c>
      <c r="D676">
        <v>1.263427734375</v>
      </c>
      <c r="E676">
        <v>-0.858306884765625</v>
      </c>
      <c r="F676">
        <v>6.298065185546875</v>
      </c>
      <c r="G676">
        <v>0.457763671875</v>
      </c>
    </row>
    <row r="677" spans="1:7" x14ac:dyDescent="0.35">
      <c r="A677">
        <f>676*(1/37)</f>
        <v>18.27027027027027</v>
      </c>
      <c r="B677">
        <v>7.5439453125E-2</v>
      </c>
      <c r="C677">
        <v>-7.568359375E-2</v>
      </c>
      <c r="D677">
        <v>0.837890625</v>
      </c>
      <c r="E677">
        <v>-6.343841552734375</v>
      </c>
      <c r="F677">
        <v>7.274627685546875</v>
      </c>
      <c r="G677">
        <v>-0.308990478515625</v>
      </c>
    </row>
    <row r="678" spans="1:7" x14ac:dyDescent="0.35">
      <c r="A678">
        <f>677*(1/37)</f>
        <v>18.297297297297298</v>
      </c>
      <c r="B678">
        <v>-6.982421875E-2</v>
      </c>
      <c r="C678">
        <v>-9.814453125E-2</v>
      </c>
      <c r="D678">
        <v>1.05078125</v>
      </c>
      <c r="E678">
        <v>5.40924072265625</v>
      </c>
      <c r="F678">
        <v>-2.155303955078125</v>
      </c>
      <c r="G678">
        <v>-3.0059814453125</v>
      </c>
    </row>
    <row r="679" spans="1:7" x14ac:dyDescent="0.35">
      <c r="A679">
        <f>678*(1/37)</f>
        <v>18.324324324324326</v>
      </c>
      <c r="B679">
        <v>0.245849609375</v>
      </c>
      <c r="C679">
        <v>0.29150390625</v>
      </c>
      <c r="D679">
        <v>1.17626953125</v>
      </c>
      <c r="E679">
        <v>-10.650634765625</v>
      </c>
      <c r="F679">
        <v>-0.232696533203125</v>
      </c>
      <c r="G679">
        <v>-10.2691650390625</v>
      </c>
    </row>
    <row r="680" spans="1:7" x14ac:dyDescent="0.35">
      <c r="A680">
        <f>679*(1/37)</f>
        <v>18.351351351351351</v>
      </c>
      <c r="B680">
        <v>-0.375244140625</v>
      </c>
      <c r="C680">
        <v>-0.33837890625</v>
      </c>
      <c r="D680">
        <v>1.4248046875</v>
      </c>
      <c r="E680">
        <v>3.05938720703125</v>
      </c>
      <c r="F680">
        <v>-7.14874267578125</v>
      </c>
      <c r="G680">
        <v>3.520965576171875</v>
      </c>
    </row>
    <row r="681" spans="1:7" x14ac:dyDescent="0.35">
      <c r="A681">
        <f>680*(1/37)</f>
        <v>18.378378378378379</v>
      </c>
      <c r="B681">
        <v>0.12255859375</v>
      </c>
      <c r="C681">
        <v>-1.9287109375E-2</v>
      </c>
      <c r="D681">
        <v>0.708740234375</v>
      </c>
      <c r="E681">
        <v>-0.858306884765625</v>
      </c>
      <c r="F681">
        <v>-3.688812255859375</v>
      </c>
      <c r="G681">
        <v>-3.4332275390625</v>
      </c>
    </row>
    <row r="682" spans="1:7" x14ac:dyDescent="0.35">
      <c r="A682">
        <f>681*(1/37)</f>
        <v>18.405405405405407</v>
      </c>
      <c r="B682">
        <v>-0.21484375</v>
      </c>
      <c r="C682">
        <v>0.194580078125</v>
      </c>
      <c r="D682">
        <v>0.784912109375</v>
      </c>
      <c r="E682">
        <v>-0.858306884765625</v>
      </c>
      <c r="F682">
        <v>0.152587890625</v>
      </c>
      <c r="G682">
        <v>8.937835693359375</v>
      </c>
    </row>
    <row r="683" spans="1:7" x14ac:dyDescent="0.35">
      <c r="A683">
        <f>682*(1/37)</f>
        <v>18.432432432432435</v>
      </c>
      <c r="B683">
        <v>-7.0068359375E-2</v>
      </c>
      <c r="C683">
        <v>-0.3447265625</v>
      </c>
      <c r="D683">
        <v>0.98388671875</v>
      </c>
      <c r="E683">
        <v>1.88446044921875</v>
      </c>
      <c r="F683">
        <v>-4.0740966796875</v>
      </c>
      <c r="G683">
        <v>2.758026123046875</v>
      </c>
    </row>
    <row r="684" spans="1:7" x14ac:dyDescent="0.35">
      <c r="A684">
        <f>683*(1/37)</f>
        <v>18.45945945945946</v>
      </c>
      <c r="B684">
        <v>0.221435546875</v>
      </c>
      <c r="C684">
        <v>-0.229736328125</v>
      </c>
      <c r="D684">
        <v>1.128173828125</v>
      </c>
      <c r="E684">
        <v>-1.636505126953125</v>
      </c>
      <c r="F684">
        <v>-2.536773681640625</v>
      </c>
      <c r="G684">
        <v>-2.223968505859375</v>
      </c>
    </row>
    <row r="685" spans="1:7" x14ac:dyDescent="0.35">
      <c r="A685">
        <f>684*(1/37)</f>
        <v>18.486486486486488</v>
      </c>
      <c r="B685">
        <v>0.13525390625</v>
      </c>
      <c r="C685">
        <v>-8.5205078125E-2</v>
      </c>
      <c r="D685">
        <v>1.357177734375</v>
      </c>
      <c r="E685">
        <v>-0.46539306640625</v>
      </c>
      <c r="F685">
        <v>-8.6822509765625</v>
      </c>
      <c r="G685">
        <v>-2.99072265625</v>
      </c>
    </row>
    <row r="686" spans="1:7" x14ac:dyDescent="0.35">
      <c r="A686">
        <f>685*(1/37)</f>
        <v>18.513513513513516</v>
      </c>
      <c r="B686">
        <v>2.44140625E-3</v>
      </c>
      <c r="C686">
        <v>0.117919921875</v>
      </c>
      <c r="D686">
        <v>1.017578125</v>
      </c>
      <c r="E686">
        <v>5.016326904296875</v>
      </c>
      <c r="F686">
        <v>0.919342041015625</v>
      </c>
      <c r="G686">
        <v>-1.45721435546875</v>
      </c>
    </row>
    <row r="687" spans="1:7" x14ac:dyDescent="0.35">
      <c r="A687">
        <f>686*(1/37)</f>
        <v>18.54054054054054</v>
      </c>
      <c r="B687">
        <v>-0.308837890625</v>
      </c>
      <c r="C687">
        <v>-0.11474609375</v>
      </c>
      <c r="D687">
        <v>0.673095703125</v>
      </c>
      <c r="E687">
        <v>-3.37982177734375</v>
      </c>
      <c r="F687">
        <v>-6.378173828125</v>
      </c>
      <c r="G687">
        <v>4.2877197265625</v>
      </c>
    </row>
    <row r="688" spans="1:7" x14ac:dyDescent="0.35">
      <c r="A688">
        <f>687*(1/37)</f>
        <v>18.567567567567568</v>
      </c>
      <c r="B688">
        <v>5.2978515625E-2</v>
      </c>
      <c r="C688">
        <v>-0.3193359375</v>
      </c>
      <c r="D688">
        <v>1.104736328125</v>
      </c>
      <c r="E688">
        <v>1.102447509765625</v>
      </c>
      <c r="F688">
        <v>3.99017333984375</v>
      </c>
      <c r="G688">
        <v>3.90625</v>
      </c>
    </row>
    <row r="689" spans="1:7" x14ac:dyDescent="0.35">
      <c r="A689">
        <f>688*(1/37)</f>
        <v>18.594594594594597</v>
      </c>
      <c r="B689">
        <v>-8.447265625E-2</v>
      </c>
      <c r="C689">
        <v>0.2109375</v>
      </c>
      <c r="D689">
        <v>1.35595703125</v>
      </c>
      <c r="E689">
        <v>0.316619873046875</v>
      </c>
      <c r="F689">
        <v>-0.61798095703125</v>
      </c>
      <c r="G689">
        <v>7.62939453125E-2</v>
      </c>
    </row>
    <row r="690" spans="1:7" x14ac:dyDescent="0.35">
      <c r="A690">
        <f>689*(1/37)</f>
        <v>18.621621621621621</v>
      </c>
      <c r="B690">
        <v>-8.349609375E-2</v>
      </c>
      <c r="C690">
        <v>7.2998046875E-2</v>
      </c>
      <c r="D690">
        <v>1.061279296875</v>
      </c>
      <c r="E690">
        <v>-2.033233642578125</v>
      </c>
      <c r="F690">
        <v>-1.003265380859375</v>
      </c>
      <c r="G690">
        <v>3.520965576171875</v>
      </c>
    </row>
    <row r="691" spans="1:7" x14ac:dyDescent="0.35">
      <c r="A691">
        <f>690*(1/37)</f>
        <v>18.648648648648649</v>
      </c>
      <c r="B691">
        <v>-7.7392578125E-2</v>
      </c>
      <c r="C691">
        <v>-0.348388671875</v>
      </c>
      <c r="D691">
        <v>1.103515625</v>
      </c>
      <c r="E691">
        <v>-2.81524658203125</v>
      </c>
      <c r="F691">
        <v>-2.361297607421875</v>
      </c>
      <c r="G691">
        <v>1.224517822265625</v>
      </c>
    </row>
    <row r="692" spans="1:7" x14ac:dyDescent="0.35">
      <c r="A692">
        <f>691*(1/37)</f>
        <v>18.675675675675677</v>
      </c>
      <c r="B692">
        <v>0.118408203125</v>
      </c>
      <c r="C692">
        <v>5.17578125E-2</v>
      </c>
      <c r="D692">
        <v>1.216796875</v>
      </c>
      <c r="E692">
        <v>-0.858306884765625</v>
      </c>
      <c r="F692">
        <v>-7.14874267578125</v>
      </c>
      <c r="G692">
        <v>7.354736328125</v>
      </c>
    </row>
    <row r="693" spans="1:7" x14ac:dyDescent="0.35">
      <c r="A693">
        <f>692*(1/37)</f>
        <v>18.702702702702705</v>
      </c>
      <c r="B693">
        <v>3.02734375E-2</v>
      </c>
      <c r="C693">
        <v>-0.2783203125</v>
      </c>
      <c r="D693">
        <v>1.3232421875</v>
      </c>
      <c r="E693">
        <v>-3.208160400390625</v>
      </c>
      <c r="F693">
        <v>3.99017333984375</v>
      </c>
      <c r="G693">
        <v>-3.696441650390625</v>
      </c>
    </row>
    <row r="694" spans="1:7" x14ac:dyDescent="0.35">
      <c r="A694">
        <f>693*(1/37)</f>
        <v>18.72972972972973</v>
      </c>
      <c r="B694">
        <v>0.25341796875</v>
      </c>
      <c r="C694">
        <v>-0.33349609375</v>
      </c>
      <c r="D694">
        <v>1.21923828125</v>
      </c>
      <c r="E694">
        <v>-2.81524658203125</v>
      </c>
      <c r="F694">
        <v>-4.0740966796875</v>
      </c>
      <c r="G694">
        <v>7.354736328125</v>
      </c>
    </row>
    <row r="695" spans="1:7" x14ac:dyDescent="0.35">
      <c r="A695">
        <f>694*(1/37)</f>
        <v>18.756756756756758</v>
      </c>
      <c r="B695">
        <v>7.568359375E-2</v>
      </c>
      <c r="C695">
        <v>-4.638671875E-2</v>
      </c>
      <c r="D695">
        <v>1.044677734375</v>
      </c>
      <c r="E695">
        <v>5.207061767578125</v>
      </c>
      <c r="F695">
        <v>4.375457763671875</v>
      </c>
      <c r="G695">
        <v>0.8392333984375</v>
      </c>
    </row>
    <row r="696" spans="1:7" x14ac:dyDescent="0.35">
      <c r="A696">
        <f>695*(1/37)</f>
        <v>18.783783783783786</v>
      </c>
      <c r="B696">
        <v>0.3486328125</v>
      </c>
      <c r="C696">
        <v>0.244140625</v>
      </c>
      <c r="D696">
        <v>1.36767578125</v>
      </c>
      <c r="E696">
        <v>3.05938720703125</v>
      </c>
      <c r="F696">
        <v>-2.155303955078125</v>
      </c>
      <c r="G696">
        <v>11.56997680664062</v>
      </c>
    </row>
    <row r="697" spans="1:7" x14ac:dyDescent="0.35">
      <c r="A697">
        <f>696*(1/37)</f>
        <v>18.810810810810811</v>
      </c>
      <c r="B697">
        <v>0.42626953125</v>
      </c>
      <c r="C697">
        <v>-0.341552734375</v>
      </c>
      <c r="D697">
        <v>1.036865234375</v>
      </c>
      <c r="E697">
        <v>-8.30078125</v>
      </c>
      <c r="F697">
        <v>3.99017333984375</v>
      </c>
      <c r="G697">
        <v>-7.97271728515625</v>
      </c>
    </row>
    <row r="698" spans="1:7" x14ac:dyDescent="0.35">
      <c r="A698">
        <f>697*(1/37)</f>
        <v>18.837837837837839</v>
      </c>
      <c r="B698">
        <v>0.15869140625</v>
      </c>
      <c r="C698">
        <v>0.38330078125</v>
      </c>
      <c r="D698">
        <v>1.523681640625</v>
      </c>
      <c r="E698">
        <v>-6.359100341796875</v>
      </c>
      <c r="F698">
        <v>-0.232696533203125</v>
      </c>
      <c r="G698">
        <v>9.65118408203125</v>
      </c>
    </row>
    <row r="699" spans="1:7" x14ac:dyDescent="0.35">
      <c r="A699">
        <f>698*(1/37)</f>
        <v>18.864864864864867</v>
      </c>
      <c r="B699">
        <v>0.14697265625</v>
      </c>
      <c r="C699">
        <v>-0.34814453125</v>
      </c>
      <c r="D699">
        <v>0.59912109375</v>
      </c>
      <c r="E699">
        <v>-1.041412353515625</v>
      </c>
      <c r="F699">
        <v>-0.61798095703125</v>
      </c>
      <c r="G699">
        <v>-6.053924560546875</v>
      </c>
    </row>
    <row r="700" spans="1:7" x14ac:dyDescent="0.35">
      <c r="A700">
        <f>699*(1/37)</f>
        <v>18.891891891891891</v>
      </c>
      <c r="B700">
        <v>0.178466796875</v>
      </c>
      <c r="C700">
        <v>-0.342529296875</v>
      </c>
      <c r="D700">
        <v>0.9599609375</v>
      </c>
      <c r="E700">
        <v>-12.61138916015625</v>
      </c>
      <c r="F700">
        <v>0.820159912109375</v>
      </c>
      <c r="G700">
        <v>2.37274169921875</v>
      </c>
    </row>
    <row r="701" spans="1:7" x14ac:dyDescent="0.35">
      <c r="A701">
        <f>700*(1/37)</f>
        <v>18.918918918918919</v>
      </c>
      <c r="B701">
        <v>0.62841796875</v>
      </c>
      <c r="C701">
        <v>0.225341796875</v>
      </c>
      <c r="D701">
        <v>1.47900390625</v>
      </c>
      <c r="E701">
        <v>15.20156860351562</v>
      </c>
      <c r="F701">
        <v>10.90621948242188</v>
      </c>
      <c r="G701">
        <v>18.848419189453121</v>
      </c>
    </row>
    <row r="702" spans="1:7" x14ac:dyDescent="0.35">
      <c r="A702">
        <f>701*(1/37)</f>
        <v>18.945945945945947</v>
      </c>
      <c r="B702">
        <v>0.29345703125</v>
      </c>
      <c r="C702">
        <v>0.293212890625</v>
      </c>
      <c r="D702">
        <v>1.27490234375</v>
      </c>
      <c r="E702">
        <v>3.05938720703125</v>
      </c>
      <c r="F702">
        <v>5.001068115234375</v>
      </c>
      <c r="G702">
        <v>40.302276611328118</v>
      </c>
    </row>
    <row r="703" spans="1:7" x14ac:dyDescent="0.35">
      <c r="A703">
        <f>702*(1/37)</f>
        <v>18.972972972972975</v>
      </c>
      <c r="B703">
        <v>-0.341064453125</v>
      </c>
      <c r="C703">
        <v>-2.197265625E-2</v>
      </c>
      <c r="D703">
        <v>1.483642578125</v>
      </c>
      <c r="E703">
        <v>10.10894775390625</v>
      </c>
      <c r="F703">
        <v>-17.131805419921879</v>
      </c>
      <c r="G703">
        <v>5.83648681640625</v>
      </c>
    </row>
    <row r="704" spans="1:7" x14ac:dyDescent="0.35">
      <c r="A704">
        <f>703*(1/37)</f>
        <v>19</v>
      </c>
      <c r="B704">
        <v>0.323486328125</v>
      </c>
      <c r="C704">
        <v>8.056640625E-3</v>
      </c>
      <c r="D704">
        <v>0.56298828125</v>
      </c>
      <c r="E704">
        <v>-1.251220703125</v>
      </c>
      <c r="F704">
        <v>-14.06097412109375</v>
      </c>
      <c r="G704">
        <v>8.88824462890625</v>
      </c>
    </row>
    <row r="705" spans="1:7" x14ac:dyDescent="0.35">
      <c r="A705">
        <f>704*(1/37)</f>
        <v>19.027027027027028</v>
      </c>
      <c r="B705">
        <v>-0.11572265625</v>
      </c>
      <c r="C705">
        <v>-2.3681640625E-2</v>
      </c>
      <c r="D705">
        <v>0.439208984375</v>
      </c>
      <c r="E705">
        <v>1.102447509765625</v>
      </c>
      <c r="F705">
        <v>0.152587890625</v>
      </c>
      <c r="G705">
        <v>14.251708984375</v>
      </c>
    </row>
    <row r="706" spans="1:7" x14ac:dyDescent="0.35">
      <c r="A706">
        <f>705*(1/37)</f>
        <v>19.054054054054056</v>
      </c>
      <c r="B706">
        <v>7.8125E-3</v>
      </c>
      <c r="C706">
        <v>9.423828125E-2</v>
      </c>
      <c r="D706">
        <v>1.307373046875</v>
      </c>
      <c r="E706">
        <v>-3.208160400390625</v>
      </c>
      <c r="F706">
        <v>1.30462646484375</v>
      </c>
      <c r="G706">
        <v>-14.34707641601562</v>
      </c>
    </row>
    <row r="707" spans="1:7" x14ac:dyDescent="0.35">
      <c r="A707">
        <f>706*(1/37)</f>
        <v>19.081081081081081</v>
      </c>
      <c r="B707">
        <v>0.137939453125</v>
      </c>
      <c r="C707">
        <v>0.279541015625</v>
      </c>
      <c r="D707">
        <v>1.075927734375</v>
      </c>
      <c r="E707">
        <v>1.491546630859375</v>
      </c>
      <c r="F707">
        <v>-1.77001953125</v>
      </c>
      <c r="G707">
        <v>0.8392333984375</v>
      </c>
    </row>
    <row r="708" spans="1:7" x14ac:dyDescent="0.35">
      <c r="A708">
        <f>707*(1/37)</f>
        <v>19.108108108108109</v>
      </c>
      <c r="B708">
        <v>0.143310546875</v>
      </c>
      <c r="C708">
        <v>0.347900390625</v>
      </c>
      <c r="D708">
        <v>0.912353515625</v>
      </c>
      <c r="E708">
        <v>2.277374267578125</v>
      </c>
      <c r="F708">
        <v>5.91278076171875</v>
      </c>
      <c r="G708">
        <v>5.054473876953125</v>
      </c>
    </row>
    <row r="709" spans="1:7" x14ac:dyDescent="0.35">
      <c r="A709">
        <f>708*(1/37)</f>
        <v>19.135135135135137</v>
      </c>
      <c r="B709">
        <v>8.4228515625E-2</v>
      </c>
      <c r="C709">
        <v>-0.113037109375</v>
      </c>
      <c r="D709">
        <v>0.998046875</v>
      </c>
      <c r="E709">
        <v>-2.422332763671875</v>
      </c>
      <c r="F709">
        <v>1.300811767578125</v>
      </c>
      <c r="G709">
        <v>-1.842498779296875</v>
      </c>
    </row>
    <row r="710" spans="1:7" x14ac:dyDescent="0.35">
      <c r="A710">
        <f>709*(1/37)</f>
        <v>19.162162162162165</v>
      </c>
      <c r="B710">
        <v>4.98046875E-2</v>
      </c>
      <c r="C710">
        <v>0.221435546875</v>
      </c>
      <c r="D710">
        <v>1.23974609375</v>
      </c>
      <c r="E710">
        <v>1.102447509765625</v>
      </c>
      <c r="F710">
        <v>-7.915496826171875</v>
      </c>
      <c r="G710">
        <v>1.99127197265625</v>
      </c>
    </row>
    <row r="711" spans="1:7" x14ac:dyDescent="0.35">
      <c r="A711">
        <f>710*(1/37)</f>
        <v>19.189189189189189</v>
      </c>
      <c r="B711">
        <v>6.201171875E-2</v>
      </c>
      <c r="C711">
        <v>0.248291015625</v>
      </c>
      <c r="D711">
        <v>1.1943359375</v>
      </c>
      <c r="E711">
        <v>-2.4261474609375</v>
      </c>
      <c r="F711">
        <v>-7.91168212890625</v>
      </c>
      <c r="G711">
        <v>5.054473876953125</v>
      </c>
    </row>
    <row r="712" spans="1:7" x14ac:dyDescent="0.35">
      <c r="A712">
        <f>711*(1/37)</f>
        <v>19.216216216216218</v>
      </c>
      <c r="B712">
        <v>2.4169921875E-2</v>
      </c>
      <c r="C712">
        <v>-0.577392578125</v>
      </c>
      <c r="D712">
        <v>0.604248046875</v>
      </c>
      <c r="E712">
        <v>1.0986328125</v>
      </c>
      <c r="F712">
        <v>-3.30352783203125</v>
      </c>
      <c r="G712">
        <v>-4.520416259765625</v>
      </c>
    </row>
    <row r="713" spans="1:7" x14ac:dyDescent="0.35">
      <c r="A713">
        <f>712*(1/37)</f>
        <v>19.243243243243246</v>
      </c>
      <c r="B713">
        <v>1.5625E-2</v>
      </c>
      <c r="C713">
        <v>-4.58984375E-2</v>
      </c>
      <c r="D713">
        <v>1.162841796875</v>
      </c>
      <c r="E713">
        <v>-0.858306884765625</v>
      </c>
      <c r="F713">
        <v>-8.014678955078125</v>
      </c>
      <c r="G713">
        <v>-0.690460205078125</v>
      </c>
    </row>
    <row r="714" spans="1:7" x14ac:dyDescent="0.35">
      <c r="A714">
        <f>713*(1/37)</f>
        <v>19.27027027027027</v>
      </c>
      <c r="B714">
        <v>0.1220703125</v>
      </c>
      <c r="C714">
        <v>-0.338623046875</v>
      </c>
      <c r="D714">
        <v>0.984130859375</v>
      </c>
      <c r="E714">
        <v>-8.30078125</v>
      </c>
      <c r="F714">
        <v>-4.459381103515625</v>
      </c>
      <c r="G714">
        <v>-1.45721435546875</v>
      </c>
    </row>
    <row r="715" spans="1:7" x14ac:dyDescent="0.35">
      <c r="A715">
        <f>714*(1/37)</f>
        <v>19.297297297297298</v>
      </c>
      <c r="B715">
        <v>0.18798828125</v>
      </c>
      <c r="C715">
        <v>-0.29345703125</v>
      </c>
      <c r="D715">
        <v>0.77197265625</v>
      </c>
      <c r="E715">
        <v>-0.858306884765625</v>
      </c>
      <c r="F715">
        <v>3.223419189453125</v>
      </c>
      <c r="G715">
        <v>2.620697021484375</v>
      </c>
    </row>
    <row r="716" spans="1:7" x14ac:dyDescent="0.35">
      <c r="A716">
        <f>715*(1/37)</f>
        <v>19.324324324324326</v>
      </c>
      <c r="B716">
        <v>0.16748046875</v>
      </c>
      <c r="C716">
        <v>0.205078125</v>
      </c>
      <c r="D716">
        <v>1.197509765625</v>
      </c>
      <c r="E716">
        <v>-1.251220703125</v>
      </c>
      <c r="F716">
        <v>0.5340576171875</v>
      </c>
      <c r="G716">
        <v>2.37274169921875</v>
      </c>
    </row>
    <row r="717" spans="1:7" x14ac:dyDescent="0.35">
      <c r="A717">
        <f>716*(1/37)</f>
        <v>19.351351351351351</v>
      </c>
      <c r="B717">
        <v>-0.15869140625</v>
      </c>
      <c r="C717">
        <v>-0.340087890625</v>
      </c>
      <c r="D717">
        <v>0.923583984375</v>
      </c>
      <c r="E717">
        <v>5.40924072265625</v>
      </c>
      <c r="F717">
        <v>-1.77001953125</v>
      </c>
      <c r="G717">
        <v>8.502960205078125</v>
      </c>
    </row>
    <row r="718" spans="1:7" x14ac:dyDescent="0.35">
      <c r="A718">
        <f>717*(1/37)</f>
        <v>19.378378378378379</v>
      </c>
      <c r="B718">
        <v>0.2548828125</v>
      </c>
      <c r="C718">
        <v>4.4189453125E-2</v>
      </c>
      <c r="D718">
        <v>1.353271484375</v>
      </c>
      <c r="E718">
        <v>3.8299560546875</v>
      </c>
      <c r="F718">
        <v>1.30462646484375</v>
      </c>
      <c r="G718">
        <v>-5.290985107421875</v>
      </c>
    </row>
    <row r="719" spans="1:7" x14ac:dyDescent="0.35">
      <c r="A719">
        <f>718*(1/37)</f>
        <v>19.405405405405407</v>
      </c>
      <c r="B719">
        <v>0.1591796875</v>
      </c>
      <c r="C719">
        <v>-0.513671875</v>
      </c>
      <c r="D719">
        <v>1.15087890625</v>
      </c>
      <c r="E719">
        <v>-4.7760009765625</v>
      </c>
      <c r="F719">
        <v>2.838134765625</v>
      </c>
      <c r="G719">
        <v>0.457763671875</v>
      </c>
    </row>
    <row r="720" spans="1:7" x14ac:dyDescent="0.35">
      <c r="A720">
        <f>719*(1/37)</f>
        <v>19.432432432432435</v>
      </c>
      <c r="B720">
        <v>0.1455078125</v>
      </c>
      <c r="C720">
        <v>0.254638671875</v>
      </c>
      <c r="D720">
        <v>1.103271484375</v>
      </c>
      <c r="E720">
        <v>5.016326904296875</v>
      </c>
      <c r="F720">
        <v>4.726409912109375</v>
      </c>
      <c r="G720">
        <v>8.121490478515625</v>
      </c>
    </row>
    <row r="721" spans="1:7" x14ac:dyDescent="0.35">
      <c r="A721">
        <f>720*(1/37)</f>
        <v>19.45945945945946</v>
      </c>
      <c r="B721">
        <v>0.1318359375</v>
      </c>
      <c r="C721">
        <v>1.66015625E-2</v>
      </c>
      <c r="D721">
        <v>1.16552734375</v>
      </c>
      <c r="E721">
        <v>-7.8887939453125</v>
      </c>
      <c r="F721">
        <v>-3.307342529296875</v>
      </c>
      <c r="G721">
        <v>-8.739471435546875</v>
      </c>
    </row>
    <row r="722" spans="1:7" x14ac:dyDescent="0.35">
      <c r="A722">
        <f>721*(1/37)</f>
        <v>19.486486486486488</v>
      </c>
      <c r="B722">
        <v>0.35205078125</v>
      </c>
      <c r="C722">
        <v>-0.527587890625</v>
      </c>
      <c r="D722">
        <v>0.78173828125</v>
      </c>
      <c r="E722">
        <v>4.032135009765625</v>
      </c>
      <c r="F722">
        <v>-9.067535400390625</v>
      </c>
      <c r="G722">
        <v>10.41793823242188</v>
      </c>
    </row>
    <row r="723" spans="1:7" x14ac:dyDescent="0.35">
      <c r="A723">
        <f>722*(1/37)</f>
        <v>19.513513513513516</v>
      </c>
      <c r="B723">
        <v>-9.033203125E-2</v>
      </c>
      <c r="C723">
        <v>9.1064453125E-2</v>
      </c>
      <c r="D723">
        <v>1.146728515625</v>
      </c>
      <c r="E723">
        <v>2.666473388671875</v>
      </c>
      <c r="F723">
        <v>0.5340576171875</v>
      </c>
      <c r="G723">
        <v>2.37274169921875</v>
      </c>
    </row>
    <row r="724" spans="1:7" x14ac:dyDescent="0.35">
      <c r="A724">
        <f>723*(1/37)</f>
        <v>19.54054054054054</v>
      </c>
      <c r="B724">
        <v>6.1279296875E-2</v>
      </c>
      <c r="C724">
        <v>-1.9287109375E-2</v>
      </c>
      <c r="D724">
        <v>0.97509765625</v>
      </c>
      <c r="E724">
        <v>-2.81524658203125</v>
      </c>
      <c r="F724">
        <v>1.30462646484375</v>
      </c>
      <c r="G724">
        <v>5.054473876953125</v>
      </c>
    </row>
    <row r="725" spans="1:7" x14ac:dyDescent="0.35">
      <c r="A725">
        <f>724*(1/37)</f>
        <v>19.567567567567568</v>
      </c>
      <c r="B725">
        <v>-0.181884765625</v>
      </c>
      <c r="C725">
        <v>-0.202880859375</v>
      </c>
      <c r="D725">
        <v>1.236083984375</v>
      </c>
      <c r="E725">
        <v>4.6234130859375</v>
      </c>
      <c r="F725">
        <v>-6.7596435546875</v>
      </c>
      <c r="G725">
        <v>7.62939453125E-2</v>
      </c>
    </row>
    <row r="726" spans="1:7" x14ac:dyDescent="0.35">
      <c r="A726">
        <f>725*(1/37)</f>
        <v>19.594594594594597</v>
      </c>
      <c r="B726">
        <v>0.3173828125</v>
      </c>
      <c r="C726">
        <v>-0.551025390625</v>
      </c>
      <c r="D726">
        <v>0.8671875</v>
      </c>
      <c r="E726">
        <v>-0.46539306640625</v>
      </c>
      <c r="F726">
        <v>-1.800537109375</v>
      </c>
      <c r="G726">
        <v>2.37274169921875</v>
      </c>
    </row>
    <row r="727" spans="1:7" x14ac:dyDescent="0.35">
      <c r="A727">
        <f>726*(1/37)</f>
        <v>19.621621621621621</v>
      </c>
      <c r="B727">
        <v>0.165283203125</v>
      </c>
      <c r="C727">
        <v>0.135009765625</v>
      </c>
      <c r="D727">
        <v>1.189697265625</v>
      </c>
      <c r="E727">
        <v>4.627227783203125</v>
      </c>
      <c r="F727">
        <v>-4.459381103515625</v>
      </c>
      <c r="G727">
        <v>4.215240478515625</v>
      </c>
    </row>
    <row r="728" spans="1:7" x14ac:dyDescent="0.35">
      <c r="A728">
        <f>727*(1/37)</f>
        <v>19.648648648648649</v>
      </c>
      <c r="B728">
        <v>0.123779296875</v>
      </c>
      <c r="C728">
        <v>-0.410400390625</v>
      </c>
      <c r="D728">
        <v>1.06396484375</v>
      </c>
      <c r="E728">
        <v>5.802154541015625</v>
      </c>
      <c r="F728">
        <v>-5.22613525390625</v>
      </c>
      <c r="G728">
        <v>-4.98199462890625</v>
      </c>
    </row>
    <row r="729" spans="1:7" x14ac:dyDescent="0.35">
      <c r="A729">
        <f>728*(1/37)</f>
        <v>19.675675675675677</v>
      </c>
      <c r="B729">
        <v>-4.2724609375E-2</v>
      </c>
      <c r="C729">
        <v>4.3212890625E-2</v>
      </c>
      <c r="D729">
        <v>0.7705078125</v>
      </c>
      <c r="E729">
        <v>-3.60107421875</v>
      </c>
      <c r="F729">
        <v>-3.688812255859375</v>
      </c>
      <c r="G729">
        <v>10.55526733398438</v>
      </c>
    </row>
    <row r="730" spans="1:7" x14ac:dyDescent="0.35">
      <c r="A730">
        <f>729*(1/37)</f>
        <v>19.702702702702705</v>
      </c>
      <c r="B730">
        <v>-0.201416015625</v>
      </c>
      <c r="C730">
        <v>-6.5673828125E-2</v>
      </c>
      <c r="D730">
        <v>1.302734375</v>
      </c>
      <c r="E730">
        <v>-0.46539306640625</v>
      </c>
      <c r="F730">
        <v>0.919342041015625</v>
      </c>
      <c r="G730">
        <v>-9.502410888671875</v>
      </c>
    </row>
    <row r="731" spans="1:7" x14ac:dyDescent="0.35">
      <c r="A731">
        <f>730*(1/37)</f>
        <v>19.72972972972973</v>
      </c>
      <c r="B731">
        <v>-5.6396484375E-2</v>
      </c>
      <c r="C731">
        <v>-0.378173828125</v>
      </c>
      <c r="D731">
        <v>1.16845703125</v>
      </c>
      <c r="E731">
        <v>5.40924072265625</v>
      </c>
      <c r="F731">
        <v>6.298065185546875</v>
      </c>
      <c r="G731">
        <v>18.848419189453121</v>
      </c>
    </row>
    <row r="732" spans="1:7" x14ac:dyDescent="0.35">
      <c r="A732">
        <f>731*(1/37)</f>
        <v>19.756756756756758</v>
      </c>
      <c r="B732">
        <v>0.144287109375</v>
      </c>
      <c r="C732">
        <v>-8.3740234375E-2</v>
      </c>
      <c r="D732">
        <v>0.999755859375</v>
      </c>
      <c r="E732">
        <v>-6.343841552734375</v>
      </c>
      <c r="F732">
        <v>1.68609619140625</v>
      </c>
      <c r="G732">
        <v>-14.86968994140625</v>
      </c>
    </row>
    <row r="733" spans="1:7" x14ac:dyDescent="0.35">
      <c r="A733">
        <f>732*(1/37)</f>
        <v>19.783783783783786</v>
      </c>
      <c r="B733">
        <v>6.4208984375E-2</v>
      </c>
      <c r="C733">
        <v>-0.177490234375</v>
      </c>
      <c r="D733">
        <v>1.11279296875</v>
      </c>
      <c r="E733">
        <v>-2.81524658203125</v>
      </c>
      <c r="F733">
        <v>-0.232696533203125</v>
      </c>
      <c r="G733">
        <v>5.82122802734375</v>
      </c>
    </row>
    <row r="734" spans="1:7" x14ac:dyDescent="0.35">
      <c r="A734">
        <f>733*(1/37)</f>
        <v>19.810810810810811</v>
      </c>
      <c r="B734">
        <v>-0.16357421875</v>
      </c>
      <c r="C734">
        <v>9.27734375E-3</v>
      </c>
      <c r="D734">
        <v>1.252685546875</v>
      </c>
      <c r="E734">
        <v>7.75909423828125</v>
      </c>
      <c r="F734">
        <v>-8.6822509765625</v>
      </c>
      <c r="G734">
        <v>10.80322265625</v>
      </c>
    </row>
    <row r="735" spans="1:7" x14ac:dyDescent="0.35">
      <c r="A735">
        <f>734*(1/37)</f>
        <v>19.837837837837839</v>
      </c>
      <c r="B735">
        <v>8.8623046875E-2</v>
      </c>
      <c r="C735">
        <v>-0.530517578125</v>
      </c>
      <c r="D735">
        <v>0.920654296875</v>
      </c>
      <c r="E735">
        <v>1.88446044921875</v>
      </c>
      <c r="F735">
        <v>-11.37161254882812</v>
      </c>
      <c r="G735">
        <v>-7.587432861328125</v>
      </c>
    </row>
    <row r="736" spans="1:7" x14ac:dyDescent="0.35">
      <c r="A736">
        <f>735*(1/37)</f>
        <v>19.864864864864867</v>
      </c>
      <c r="B736">
        <v>8.88671875E-2</v>
      </c>
      <c r="C736">
        <v>-0.177490234375</v>
      </c>
      <c r="D736">
        <v>1.071044921875</v>
      </c>
      <c r="E736">
        <v>-0.46539306640625</v>
      </c>
      <c r="F736">
        <v>-2.536773681640625</v>
      </c>
      <c r="G736">
        <v>5.054473876953125</v>
      </c>
    </row>
    <row r="737" spans="1:7" x14ac:dyDescent="0.35">
      <c r="A737">
        <f>736*(1/37)</f>
        <v>19.891891891891895</v>
      </c>
      <c r="B737">
        <v>0.235595703125</v>
      </c>
      <c r="C737">
        <v>-0.26904296875</v>
      </c>
      <c r="D737">
        <v>0.967529296875</v>
      </c>
      <c r="E737">
        <v>1.88446044921875</v>
      </c>
      <c r="F737">
        <v>-1.77001953125</v>
      </c>
      <c r="G737">
        <v>-2.223968505859375</v>
      </c>
    </row>
    <row r="738" spans="1:7" x14ac:dyDescent="0.35">
      <c r="A738">
        <f>737*(1/37)</f>
        <v>19.918918918918919</v>
      </c>
      <c r="B738">
        <v>7.1533203125E-2</v>
      </c>
      <c r="C738">
        <v>-4.0771484375E-2</v>
      </c>
      <c r="D738">
        <v>1.134521484375</v>
      </c>
      <c r="E738">
        <v>-3.99017333984375</v>
      </c>
      <c r="F738">
        <v>0.885009765625</v>
      </c>
      <c r="G738">
        <v>-2.6092529296875</v>
      </c>
    </row>
    <row r="739" spans="1:7" x14ac:dyDescent="0.35">
      <c r="A739">
        <f>738*(1/37)</f>
        <v>19.945945945945947</v>
      </c>
      <c r="B739">
        <v>3.857421875E-2</v>
      </c>
      <c r="C739">
        <v>-8.0078125E-2</v>
      </c>
      <c r="D739">
        <v>1.189453125</v>
      </c>
      <c r="E739">
        <v>-7.62939453125E-2</v>
      </c>
      <c r="F739">
        <v>-2.155303955078125</v>
      </c>
      <c r="G739">
        <v>6.587982177734375</v>
      </c>
    </row>
    <row r="740" spans="1:7" x14ac:dyDescent="0.35">
      <c r="A740">
        <f>739*(1/37)</f>
        <v>19.972972972972975</v>
      </c>
      <c r="B740">
        <v>0.1318359375</v>
      </c>
      <c r="C740">
        <v>-0.434814453125</v>
      </c>
      <c r="D740">
        <v>0.8896484375</v>
      </c>
      <c r="E740">
        <v>6.58416748046875</v>
      </c>
      <c r="F740">
        <v>-3.688812255859375</v>
      </c>
      <c r="G740">
        <v>-2.99072265625</v>
      </c>
    </row>
    <row r="741" spans="1:7" x14ac:dyDescent="0.35">
      <c r="A741">
        <f>740*(1/37)</f>
        <v>20</v>
      </c>
      <c r="B741">
        <v>0.236328125</v>
      </c>
      <c r="C741">
        <v>0.230224609375</v>
      </c>
      <c r="D741">
        <v>0.9853515625</v>
      </c>
      <c r="E741">
        <v>2.277374267578125</v>
      </c>
      <c r="F741">
        <v>-1.003265380859375</v>
      </c>
      <c r="G741">
        <v>3.9825439453125</v>
      </c>
    </row>
    <row r="742" spans="1:7" x14ac:dyDescent="0.35">
      <c r="A742">
        <f>741*(1/37)</f>
        <v>20.027027027027028</v>
      </c>
      <c r="B742">
        <v>-5.37109375E-2</v>
      </c>
      <c r="C742">
        <v>-0.4228515625</v>
      </c>
      <c r="D742">
        <v>1.00146484375</v>
      </c>
      <c r="E742">
        <v>-7.62939453125E-2</v>
      </c>
      <c r="F742">
        <v>0.152587890625</v>
      </c>
      <c r="G742">
        <v>-6.053924560546875</v>
      </c>
    </row>
    <row r="743" spans="1:7" x14ac:dyDescent="0.35">
      <c r="A743">
        <f>742*(1/37)</f>
        <v>20.054054054054056</v>
      </c>
      <c r="B743">
        <v>0.16748046875</v>
      </c>
      <c r="C743">
        <v>3.1005859375E-2</v>
      </c>
      <c r="D743">
        <v>1.171630859375</v>
      </c>
      <c r="E743">
        <v>9.7198486328125</v>
      </c>
      <c r="F743">
        <v>-1.003265380859375</v>
      </c>
      <c r="G743">
        <v>8.88824462890625</v>
      </c>
    </row>
    <row r="744" spans="1:7" x14ac:dyDescent="0.35">
      <c r="A744">
        <f>743*(1/37)</f>
        <v>20.081081081081081</v>
      </c>
      <c r="B744">
        <v>3.22265625E-2</v>
      </c>
      <c r="C744">
        <v>-0.22216796875</v>
      </c>
      <c r="D744">
        <v>1.18603515625</v>
      </c>
      <c r="E744">
        <v>6.191253662109375</v>
      </c>
      <c r="F744">
        <v>-6.763458251953125</v>
      </c>
      <c r="G744">
        <v>-1.07574462890625</v>
      </c>
    </row>
    <row r="745" spans="1:7" x14ac:dyDescent="0.35">
      <c r="A745">
        <f>744*(1/37)</f>
        <v>20.108108108108109</v>
      </c>
      <c r="B745">
        <v>-0.24560546875</v>
      </c>
      <c r="C745">
        <v>3.6376953125E-2</v>
      </c>
      <c r="D745">
        <v>0.980712890625</v>
      </c>
      <c r="E745">
        <v>-12.81356811523438</v>
      </c>
      <c r="F745">
        <v>-40.561676025390618</v>
      </c>
      <c r="G745">
        <v>42.6025390625</v>
      </c>
    </row>
    <row r="746" spans="1:7" x14ac:dyDescent="0.35">
      <c r="A746">
        <f>745*(1/37)</f>
        <v>20.135135135135137</v>
      </c>
      <c r="B746">
        <v>0.433837890625</v>
      </c>
      <c r="C746">
        <v>-0.991455078125</v>
      </c>
      <c r="D746">
        <v>0.953369140625</v>
      </c>
      <c r="E746">
        <v>9.521484375</v>
      </c>
      <c r="F746">
        <v>90.79742431640625</v>
      </c>
      <c r="G746">
        <v>-39.77203369140625</v>
      </c>
    </row>
    <row r="747" spans="1:7" x14ac:dyDescent="0.35">
      <c r="A747">
        <f>746*(1/37)</f>
        <v>20.162162162162165</v>
      </c>
      <c r="B747">
        <v>-7.275390625E-2</v>
      </c>
      <c r="C747">
        <v>-0.389892578125</v>
      </c>
      <c r="D747">
        <v>0.880615234375</v>
      </c>
      <c r="E747">
        <v>-2.033233642578125</v>
      </c>
      <c r="F747">
        <v>1.06048583984375</v>
      </c>
      <c r="G747">
        <v>-12.18414306640625</v>
      </c>
    </row>
    <row r="748" spans="1:7" x14ac:dyDescent="0.35">
      <c r="A748">
        <f>747*(1/37)</f>
        <v>20.189189189189189</v>
      </c>
      <c r="B748">
        <v>2.4658203125E-2</v>
      </c>
      <c r="C748">
        <v>9.4970703125E-2</v>
      </c>
      <c r="D748">
        <v>1.37548828125</v>
      </c>
      <c r="E748">
        <v>-7.62939453125E-2</v>
      </c>
      <c r="F748">
        <v>-4.0740966796875</v>
      </c>
      <c r="G748">
        <v>-4.425048828125</v>
      </c>
    </row>
    <row r="749" spans="1:7" x14ac:dyDescent="0.35">
      <c r="A749">
        <f>748*(1/37)</f>
        <v>20.216216216216218</v>
      </c>
      <c r="B749">
        <v>8.30078125E-3</v>
      </c>
      <c r="C749">
        <v>-0.21826171875</v>
      </c>
      <c r="D749">
        <v>0.923583984375</v>
      </c>
      <c r="E749">
        <v>4.627227783203125</v>
      </c>
      <c r="F749">
        <v>-2.536773681640625</v>
      </c>
      <c r="G749">
        <v>6.969451904296875</v>
      </c>
    </row>
    <row r="750" spans="1:7" x14ac:dyDescent="0.35">
      <c r="A750">
        <f>749*(1/37)</f>
        <v>20.243243243243246</v>
      </c>
      <c r="B750">
        <v>-0.2001953125</v>
      </c>
      <c r="C750">
        <v>-0.216064453125</v>
      </c>
      <c r="D750">
        <v>0.9462890625</v>
      </c>
      <c r="E750">
        <v>3.05938720703125</v>
      </c>
      <c r="F750">
        <v>-0.232696533203125</v>
      </c>
      <c r="G750">
        <v>-2.223968505859375</v>
      </c>
    </row>
    <row r="751" spans="1:7" x14ac:dyDescent="0.35">
      <c r="A751">
        <f>750*(1/37)</f>
        <v>20.27027027027027</v>
      </c>
      <c r="B751">
        <v>-0.14208984375</v>
      </c>
      <c r="C751">
        <v>8.4228515625E-2</v>
      </c>
      <c r="D751">
        <v>1.04541015625</v>
      </c>
      <c r="E751">
        <v>1.88446044921875</v>
      </c>
      <c r="F751">
        <v>-1.77001953125</v>
      </c>
      <c r="G751">
        <v>7.39288330078125</v>
      </c>
    </row>
    <row r="752" spans="1:7" x14ac:dyDescent="0.35">
      <c r="A752">
        <f>751*(1/37)</f>
        <v>20.297297297297298</v>
      </c>
      <c r="B752">
        <v>1.9775390625E-2</v>
      </c>
      <c r="C752">
        <v>-3.7353515625E-2</v>
      </c>
      <c r="D752">
        <v>1.084716796875</v>
      </c>
      <c r="E752">
        <v>1.88446044921875</v>
      </c>
      <c r="F752">
        <v>-1.003265380859375</v>
      </c>
      <c r="G752">
        <v>-3.3721923828125</v>
      </c>
    </row>
    <row r="753" spans="1:7" x14ac:dyDescent="0.35">
      <c r="A753">
        <f>752*(1/37)</f>
        <v>20.324324324324326</v>
      </c>
      <c r="B753">
        <v>8.544921875E-2</v>
      </c>
      <c r="C753">
        <v>-0.239501953125</v>
      </c>
      <c r="D753">
        <v>1.0830078125</v>
      </c>
      <c r="E753">
        <v>1.09100341796875</v>
      </c>
      <c r="F753">
        <v>-0.61798095703125</v>
      </c>
      <c r="G753">
        <v>3.139495849609375</v>
      </c>
    </row>
    <row r="754" spans="1:7" x14ac:dyDescent="0.35">
      <c r="A754">
        <f>753*(1/37)</f>
        <v>20.351351351351351</v>
      </c>
      <c r="B754">
        <v>5.9814453125E-2</v>
      </c>
      <c r="C754">
        <v>6.34765625E-2</v>
      </c>
      <c r="D754">
        <v>1.2421875</v>
      </c>
      <c r="E754">
        <v>-3.60107421875</v>
      </c>
      <c r="F754">
        <v>-0.232696533203125</v>
      </c>
      <c r="G754">
        <v>1.605987548828125</v>
      </c>
    </row>
    <row r="755" spans="1:7" x14ac:dyDescent="0.35">
      <c r="A755">
        <f>754*(1/37)</f>
        <v>20.378378378378379</v>
      </c>
      <c r="B755">
        <v>-0.49853515625</v>
      </c>
      <c r="C755">
        <v>-0.648681640625</v>
      </c>
      <c r="D755">
        <v>-0.266845703125</v>
      </c>
      <c r="E755">
        <v>-25.52032470703125</v>
      </c>
      <c r="F755">
        <v>3.223419189453125</v>
      </c>
      <c r="G755">
        <v>-12.9547119140625</v>
      </c>
    </row>
    <row r="756" spans="1:7" x14ac:dyDescent="0.35">
      <c r="A756">
        <f>755*(1/37)</f>
        <v>20.405405405405407</v>
      </c>
      <c r="B756">
        <v>0.213134765625</v>
      </c>
      <c r="C756">
        <v>0.37255859375</v>
      </c>
      <c r="D756">
        <v>1.143798828125</v>
      </c>
      <c r="E756">
        <v>5.580902099609375</v>
      </c>
      <c r="F756">
        <v>-33.267974853515618</v>
      </c>
      <c r="G756">
        <v>17.696380615234379</v>
      </c>
    </row>
    <row r="757" spans="1:7" x14ac:dyDescent="0.35">
      <c r="A757">
        <f>756*(1/37)</f>
        <v>20.432432432432435</v>
      </c>
      <c r="B757">
        <v>-0.295654296875</v>
      </c>
      <c r="C757">
        <v>-0.24755859375</v>
      </c>
      <c r="D757">
        <v>0.973876953125</v>
      </c>
      <c r="E757">
        <v>-6.732940673828125</v>
      </c>
      <c r="F757">
        <v>-5.3253173828125</v>
      </c>
      <c r="G757">
        <v>-5.672454833984375</v>
      </c>
    </row>
    <row r="758" spans="1:7" x14ac:dyDescent="0.35">
      <c r="A758">
        <f>757*(1/37)</f>
        <v>20.45945945945946</v>
      </c>
      <c r="B758">
        <v>5.8349609375E-2</v>
      </c>
      <c r="C758">
        <v>3.857421875E-2</v>
      </c>
      <c r="D758">
        <v>0.81787109375</v>
      </c>
      <c r="E758">
        <v>8.93402099609375</v>
      </c>
      <c r="F758">
        <v>-12.52365112304688</v>
      </c>
      <c r="G758">
        <v>7.7362060546875</v>
      </c>
    </row>
    <row r="759" spans="1:7" x14ac:dyDescent="0.35">
      <c r="A759">
        <f>758*(1/37)</f>
        <v>20.486486486486488</v>
      </c>
      <c r="B759">
        <v>0.246826171875</v>
      </c>
      <c r="C759">
        <v>3.90625E-3</v>
      </c>
      <c r="D759">
        <v>0.85009765625</v>
      </c>
      <c r="E759">
        <v>-0.858306884765625</v>
      </c>
      <c r="F759">
        <v>-5.22613525390625</v>
      </c>
      <c r="G759">
        <v>-3.757476806640625</v>
      </c>
    </row>
    <row r="760" spans="1:7" x14ac:dyDescent="0.35">
      <c r="A760">
        <f>759*(1/37)</f>
        <v>20.513513513513516</v>
      </c>
      <c r="B760">
        <v>0.18359375</v>
      </c>
      <c r="C760">
        <v>-0.397216796875</v>
      </c>
      <c r="D760">
        <v>1.02880859375</v>
      </c>
      <c r="E760">
        <v>2.666473388671875</v>
      </c>
      <c r="F760">
        <v>-3.833770751953125</v>
      </c>
      <c r="G760">
        <v>11.56997680664062</v>
      </c>
    </row>
    <row r="761" spans="1:7" x14ac:dyDescent="0.35">
      <c r="A761">
        <f>760*(1/37)</f>
        <v>20.54054054054054</v>
      </c>
      <c r="B761">
        <v>0.339111328125</v>
      </c>
      <c r="C761">
        <v>-0.267822265625</v>
      </c>
      <c r="D761">
        <v>0.893798828125</v>
      </c>
      <c r="E761">
        <v>1.102447509765625</v>
      </c>
      <c r="F761">
        <v>2.4566650390625</v>
      </c>
      <c r="G761">
        <v>4.154205322265625</v>
      </c>
    </row>
    <row r="762" spans="1:7" x14ac:dyDescent="0.35">
      <c r="A762">
        <f>761*(1/37)</f>
        <v>20.567567567567568</v>
      </c>
      <c r="B762">
        <v>-0.257568359375</v>
      </c>
      <c r="C762">
        <v>0.21826171875</v>
      </c>
      <c r="D762">
        <v>1.074462890625</v>
      </c>
      <c r="E762">
        <v>-4.383087158203125</v>
      </c>
      <c r="F762">
        <v>-4.0740966796875</v>
      </c>
      <c r="G762">
        <v>4.039764404296875</v>
      </c>
    </row>
    <row r="763" spans="1:7" x14ac:dyDescent="0.35">
      <c r="A763">
        <f>762*(1/37)</f>
        <v>20.594594594594597</v>
      </c>
      <c r="B763">
        <v>-7.666015625E-2</v>
      </c>
      <c r="C763">
        <v>-2.978515625E-2</v>
      </c>
      <c r="D763">
        <v>0.713623046875</v>
      </c>
      <c r="E763">
        <v>-2.4261474609375</v>
      </c>
      <c r="F763">
        <v>2.838134765625</v>
      </c>
      <c r="G763">
        <v>-2.89154052734375</v>
      </c>
    </row>
    <row r="764" spans="1:7" x14ac:dyDescent="0.35">
      <c r="A764">
        <f>763*(1/37)</f>
        <v>20.621621621621621</v>
      </c>
      <c r="B764">
        <v>-0.118408203125</v>
      </c>
      <c r="C764">
        <v>-2.63671875E-2</v>
      </c>
      <c r="D764">
        <v>0.8818359375</v>
      </c>
      <c r="E764">
        <v>3.452301025390625</v>
      </c>
      <c r="F764">
        <v>-5.22613525390625</v>
      </c>
      <c r="G764">
        <v>-3.757476806640625</v>
      </c>
    </row>
    <row r="765" spans="1:7" x14ac:dyDescent="0.35">
      <c r="A765">
        <f>764*(1/37)</f>
        <v>20.648648648648649</v>
      </c>
      <c r="B765">
        <v>0.15185546875</v>
      </c>
      <c r="C765">
        <v>-0.135986328125</v>
      </c>
      <c r="D765">
        <v>1.02734375</v>
      </c>
      <c r="E765">
        <v>1.491546630859375</v>
      </c>
      <c r="F765">
        <v>1.689910888671875</v>
      </c>
      <c r="G765">
        <v>8.121490478515625</v>
      </c>
    </row>
    <row r="766" spans="1:7" x14ac:dyDescent="0.35">
      <c r="A766">
        <f>765*(1/37)</f>
        <v>20.675675675675677</v>
      </c>
      <c r="B766">
        <v>-5.419921875E-2</v>
      </c>
      <c r="C766">
        <v>-1.7578125E-2</v>
      </c>
      <c r="D766">
        <v>0.933349609375</v>
      </c>
      <c r="E766">
        <v>0.316619873046875</v>
      </c>
      <c r="F766">
        <v>2.841949462890625</v>
      </c>
      <c r="G766">
        <v>2.758026123046875</v>
      </c>
    </row>
    <row r="767" spans="1:7" x14ac:dyDescent="0.35">
      <c r="A767">
        <f>766*(1/37)</f>
        <v>20.702702702702705</v>
      </c>
      <c r="B767">
        <v>0.339599609375</v>
      </c>
      <c r="C767">
        <v>0.43212890625</v>
      </c>
      <c r="D767">
        <v>1.388427734375</v>
      </c>
      <c r="E767">
        <v>-3.99017333984375</v>
      </c>
      <c r="F767">
        <v>-16.750335693359379</v>
      </c>
      <c r="G767">
        <v>15.39993286132812</v>
      </c>
    </row>
    <row r="768" spans="1:7" x14ac:dyDescent="0.35">
      <c r="A768">
        <f>767*(1/37)</f>
        <v>20.72972972972973</v>
      </c>
      <c r="B768">
        <v>6.93359375E-2</v>
      </c>
      <c r="C768">
        <v>-0.334716796875</v>
      </c>
      <c r="D768">
        <v>1.1328125</v>
      </c>
      <c r="E768">
        <v>-0.858306884765625</v>
      </c>
      <c r="F768">
        <v>-4.17327880859375</v>
      </c>
      <c r="G768">
        <v>2.758026123046875</v>
      </c>
    </row>
    <row r="769" spans="1:7" x14ac:dyDescent="0.35">
      <c r="A769">
        <f>768*(1/37)</f>
        <v>20.756756756756758</v>
      </c>
      <c r="B769">
        <v>0.165283203125</v>
      </c>
      <c r="C769">
        <v>-4.5166015625E-2</v>
      </c>
      <c r="D769">
        <v>0.884521484375</v>
      </c>
      <c r="E769">
        <v>0.316619873046875</v>
      </c>
      <c r="F769">
        <v>-0.61798095703125</v>
      </c>
      <c r="G769">
        <v>-3.757476806640625</v>
      </c>
    </row>
    <row r="770" spans="1:7" x14ac:dyDescent="0.35">
      <c r="A770">
        <f>769*(1/37)</f>
        <v>20.783783783783786</v>
      </c>
      <c r="B770">
        <v>-0.22802734375</v>
      </c>
      <c r="C770">
        <v>2.685546875E-3</v>
      </c>
      <c r="D770">
        <v>0.953125</v>
      </c>
      <c r="E770">
        <v>-0.858306884765625</v>
      </c>
      <c r="F770">
        <v>-6.378173828125</v>
      </c>
      <c r="G770">
        <v>6.969451904296875</v>
      </c>
    </row>
    <row r="771" spans="1:7" x14ac:dyDescent="0.35">
      <c r="A771">
        <f>770*(1/37)</f>
        <v>20.810810810810811</v>
      </c>
      <c r="B771">
        <v>-0.24951171875</v>
      </c>
      <c r="C771">
        <v>-6.689453125E-2</v>
      </c>
      <c r="D771">
        <v>1.185302734375</v>
      </c>
      <c r="E771">
        <v>1.491546630859375</v>
      </c>
      <c r="F771">
        <v>6.988525390625</v>
      </c>
      <c r="G771">
        <v>6.969451904296875</v>
      </c>
    </row>
    <row r="772" spans="1:7" x14ac:dyDescent="0.35">
      <c r="A772">
        <f>771*(1/37)</f>
        <v>20.837837837837839</v>
      </c>
      <c r="B772">
        <v>0.168212890625</v>
      </c>
      <c r="C772">
        <v>-0.18115234375</v>
      </c>
      <c r="D772">
        <v>1.281982421875</v>
      </c>
      <c r="E772">
        <v>2.277374267578125</v>
      </c>
      <c r="F772">
        <v>0.919342041015625</v>
      </c>
      <c r="G772">
        <v>5.649566650390625</v>
      </c>
    </row>
    <row r="773" spans="1:7" x14ac:dyDescent="0.35">
      <c r="A773">
        <f>772*(1/37)</f>
        <v>20.864864864864867</v>
      </c>
      <c r="B773">
        <v>0.1318359375</v>
      </c>
      <c r="C773">
        <v>7.373046875E-2</v>
      </c>
      <c r="D773">
        <v>1.097900390625</v>
      </c>
      <c r="E773">
        <v>-5.950927734375</v>
      </c>
      <c r="F773">
        <v>-2.155303955078125</v>
      </c>
      <c r="G773">
        <v>-3.3721923828125</v>
      </c>
    </row>
    <row r="774" spans="1:7" x14ac:dyDescent="0.35">
      <c r="A774">
        <f>773*(1/37)</f>
        <v>20.891891891891895</v>
      </c>
      <c r="B774">
        <v>2.880859375E-2</v>
      </c>
      <c r="C774">
        <v>-0.28173828125</v>
      </c>
      <c r="D774">
        <v>1.0654296875</v>
      </c>
      <c r="E774">
        <v>0.316619873046875</v>
      </c>
      <c r="F774">
        <v>-2.155303955078125</v>
      </c>
      <c r="G774">
        <v>7.293701171875</v>
      </c>
    </row>
    <row r="775" spans="1:7" x14ac:dyDescent="0.35">
      <c r="A775">
        <f>774*(1/37)</f>
        <v>20.918918918918919</v>
      </c>
      <c r="B775">
        <v>6.54296875E-2</v>
      </c>
      <c r="C775">
        <v>-0.146240234375</v>
      </c>
      <c r="D775">
        <v>0.890380859375</v>
      </c>
      <c r="E775">
        <v>3.452301025390625</v>
      </c>
      <c r="F775">
        <v>-1.77001953125</v>
      </c>
      <c r="G775">
        <v>-0.518798828125</v>
      </c>
    </row>
    <row r="776" spans="1:7" x14ac:dyDescent="0.35">
      <c r="A776">
        <f>775*(1/37)</f>
        <v>20.945945945945947</v>
      </c>
      <c r="B776">
        <v>2.9541015625E-2</v>
      </c>
      <c r="C776">
        <v>-0.103271484375</v>
      </c>
      <c r="D776">
        <v>1.20068359375</v>
      </c>
      <c r="E776">
        <v>1.491546630859375</v>
      </c>
      <c r="F776">
        <v>-1.77001953125</v>
      </c>
      <c r="G776">
        <v>1.224517822265625</v>
      </c>
    </row>
    <row r="777" spans="1:7" x14ac:dyDescent="0.35">
      <c r="A777">
        <f>776*(1/37)</f>
        <v>20.972972972972975</v>
      </c>
      <c r="B777">
        <v>9.2041015625E-2</v>
      </c>
      <c r="C777">
        <v>4.1748046875E-2</v>
      </c>
      <c r="D777">
        <v>0.769775390625</v>
      </c>
      <c r="E777">
        <v>-2.605438232421875</v>
      </c>
      <c r="F777">
        <v>-2.155303955078125</v>
      </c>
      <c r="G777">
        <v>0.457763671875</v>
      </c>
    </row>
    <row r="778" spans="1:7" x14ac:dyDescent="0.35">
      <c r="A778">
        <f>777*(1/37)</f>
        <v>21</v>
      </c>
      <c r="B778">
        <v>0.107421875</v>
      </c>
      <c r="C778">
        <v>-3.90625E-2</v>
      </c>
      <c r="D778">
        <v>0.882568359375</v>
      </c>
      <c r="E778">
        <v>-0.858306884765625</v>
      </c>
      <c r="F778">
        <v>-2.536773681640625</v>
      </c>
      <c r="G778">
        <v>-1.45721435546875</v>
      </c>
    </row>
    <row r="779" spans="1:7" x14ac:dyDescent="0.35">
      <c r="A779">
        <f>778*(1/37)</f>
        <v>21.027027027027028</v>
      </c>
      <c r="B779">
        <v>-2.2216796875E-2</v>
      </c>
      <c r="C779">
        <v>-7.275390625E-2</v>
      </c>
      <c r="D779">
        <v>0.83984375</v>
      </c>
      <c r="E779">
        <v>-0.64849853515625</v>
      </c>
      <c r="F779">
        <v>-4.459381103515625</v>
      </c>
      <c r="G779">
        <v>-2.6092529296875</v>
      </c>
    </row>
    <row r="780" spans="1:7" x14ac:dyDescent="0.35">
      <c r="A780">
        <f>779*(1/37)</f>
        <v>21.054054054054056</v>
      </c>
      <c r="B780">
        <v>0.182373046875</v>
      </c>
      <c r="C780">
        <v>-0.185546875</v>
      </c>
      <c r="D780">
        <v>1.01416015625</v>
      </c>
      <c r="E780">
        <v>1.491546630859375</v>
      </c>
      <c r="F780">
        <v>0.438690185546875</v>
      </c>
      <c r="G780">
        <v>3.139495849609375</v>
      </c>
    </row>
    <row r="781" spans="1:7" x14ac:dyDescent="0.35">
      <c r="A781">
        <f>780*(1/37)</f>
        <v>21.081081081081081</v>
      </c>
      <c r="B781">
        <v>0.16455078125</v>
      </c>
      <c r="C781">
        <v>0.125244140625</v>
      </c>
      <c r="D781">
        <v>1.26025390625</v>
      </c>
      <c r="E781">
        <v>-5.16510009765625</v>
      </c>
      <c r="F781">
        <v>0.5035400390625</v>
      </c>
      <c r="G781">
        <v>4.673004150390625</v>
      </c>
    </row>
    <row r="782" spans="1:7" x14ac:dyDescent="0.35">
      <c r="A782">
        <f>781*(1/37)</f>
        <v>21.108108108108109</v>
      </c>
      <c r="B782">
        <v>0.113037109375</v>
      </c>
      <c r="C782">
        <v>-0.321533203125</v>
      </c>
      <c r="D782">
        <v>1.02392578125</v>
      </c>
      <c r="E782">
        <v>2.277374267578125</v>
      </c>
      <c r="F782">
        <v>-3.688812255859375</v>
      </c>
      <c r="G782">
        <v>-0.408172607421875</v>
      </c>
    </row>
    <row r="783" spans="1:7" x14ac:dyDescent="0.35">
      <c r="A783">
        <f>782*(1/37)</f>
        <v>21.135135135135137</v>
      </c>
      <c r="B783">
        <v>0.166748046875</v>
      </c>
      <c r="C783">
        <v>0.201904296875</v>
      </c>
      <c r="D783">
        <v>1.139404296875</v>
      </c>
      <c r="E783">
        <v>1.88446044921875</v>
      </c>
      <c r="F783">
        <v>-3.307342529296875</v>
      </c>
      <c r="G783">
        <v>3.90625</v>
      </c>
    </row>
    <row r="784" spans="1:7" x14ac:dyDescent="0.35">
      <c r="A784">
        <f>783*(1/37)</f>
        <v>21.162162162162165</v>
      </c>
      <c r="B784">
        <v>-9.5703125E-2</v>
      </c>
      <c r="C784">
        <v>0.1318359375</v>
      </c>
      <c r="D784">
        <v>1.1669921875</v>
      </c>
      <c r="E784">
        <v>-6.343841552734375</v>
      </c>
      <c r="F784">
        <v>1.30462646484375</v>
      </c>
      <c r="G784">
        <v>2.758026123046875</v>
      </c>
    </row>
    <row r="785" spans="1:7" x14ac:dyDescent="0.35">
      <c r="A785">
        <f>784*(1/37)</f>
        <v>21.189189189189189</v>
      </c>
      <c r="B785">
        <v>-0.15869140625</v>
      </c>
      <c r="C785">
        <v>-0.261962890625</v>
      </c>
      <c r="D785">
        <v>0.871826171875</v>
      </c>
      <c r="E785">
        <v>5.802154541015625</v>
      </c>
      <c r="F785">
        <v>-4.0740966796875</v>
      </c>
      <c r="G785">
        <v>2.410888671875</v>
      </c>
    </row>
    <row r="786" spans="1:7" x14ac:dyDescent="0.35">
      <c r="A786">
        <f>785*(1/37)</f>
        <v>21.216216216216218</v>
      </c>
      <c r="B786">
        <v>5.5908203125E-2</v>
      </c>
      <c r="C786">
        <v>0.135986328125</v>
      </c>
      <c r="D786">
        <v>0.873046875</v>
      </c>
      <c r="E786">
        <v>0.316619873046875</v>
      </c>
      <c r="F786">
        <v>0.537872314453125</v>
      </c>
      <c r="G786">
        <v>-0.308990478515625</v>
      </c>
    </row>
    <row r="787" spans="1:7" x14ac:dyDescent="0.35">
      <c r="A787">
        <f>786*(1/37)</f>
        <v>21.243243243243246</v>
      </c>
      <c r="B787">
        <v>-6.494140625E-2</v>
      </c>
      <c r="C787">
        <v>-0.361572265625</v>
      </c>
      <c r="D787">
        <v>0.809814453125</v>
      </c>
      <c r="E787">
        <v>-0.858306884765625</v>
      </c>
      <c r="F787">
        <v>-5.22613525390625</v>
      </c>
      <c r="G787">
        <v>7.62939453125E-2</v>
      </c>
    </row>
    <row r="788" spans="1:7" x14ac:dyDescent="0.35">
      <c r="A788">
        <f>787*(1/37)</f>
        <v>21.27027027027027</v>
      </c>
      <c r="B788">
        <v>9.86328125E-2</v>
      </c>
      <c r="C788">
        <v>-0.465576171875</v>
      </c>
      <c r="D788">
        <v>0.834228515625</v>
      </c>
      <c r="E788">
        <v>1.50299072265625</v>
      </c>
      <c r="F788">
        <v>2.071380615234375</v>
      </c>
      <c r="G788">
        <v>4.2877197265625</v>
      </c>
    </row>
    <row r="789" spans="1:7" x14ac:dyDescent="0.35">
      <c r="A789">
        <f>788*(1/37)</f>
        <v>21.297297297297298</v>
      </c>
      <c r="B789">
        <v>-2.685546875E-3</v>
      </c>
      <c r="C789">
        <v>0.15087890625</v>
      </c>
      <c r="D789">
        <v>1.173583984375</v>
      </c>
      <c r="E789">
        <v>-3.208160400390625</v>
      </c>
      <c r="F789">
        <v>0.5340576171875</v>
      </c>
      <c r="G789">
        <v>-2.223968505859375</v>
      </c>
    </row>
    <row r="790" spans="1:7" x14ac:dyDescent="0.35">
      <c r="A790">
        <f>789*(1/37)</f>
        <v>21.324324324324326</v>
      </c>
      <c r="B790">
        <v>0.128173828125</v>
      </c>
      <c r="C790">
        <v>8.7646484375E-2</v>
      </c>
      <c r="D790">
        <v>1.0556640625</v>
      </c>
      <c r="E790">
        <v>-0.46539306640625</v>
      </c>
      <c r="F790">
        <v>-0.61798095703125</v>
      </c>
      <c r="G790">
        <v>3.139495849609375</v>
      </c>
    </row>
    <row r="791" spans="1:7" x14ac:dyDescent="0.35">
      <c r="A791">
        <f>790*(1/37)</f>
        <v>21.351351351351351</v>
      </c>
      <c r="B791">
        <v>0.24560546875</v>
      </c>
      <c r="C791">
        <v>-0.302978515625</v>
      </c>
      <c r="D791">
        <v>0.830078125</v>
      </c>
      <c r="E791">
        <v>0.90789794921875</v>
      </c>
      <c r="F791">
        <v>-4.0740966796875</v>
      </c>
      <c r="G791">
        <v>-5.290985107421875</v>
      </c>
    </row>
    <row r="792" spans="1:7" x14ac:dyDescent="0.35">
      <c r="A792">
        <f>791*(1/37)</f>
        <v>21.378378378378379</v>
      </c>
      <c r="B792">
        <v>0.247314453125</v>
      </c>
      <c r="C792">
        <v>0.223388671875</v>
      </c>
      <c r="D792">
        <v>1.023681640625</v>
      </c>
      <c r="E792">
        <v>-4.18853759765625</v>
      </c>
      <c r="F792">
        <v>1.30462646484375</v>
      </c>
      <c r="G792">
        <v>-0.308990478515625</v>
      </c>
    </row>
    <row r="793" spans="1:7" x14ac:dyDescent="0.35">
      <c r="A793">
        <f>792*(1/37)</f>
        <v>21.405405405405407</v>
      </c>
      <c r="B793">
        <v>-0.130615234375</v>
      </c>
      <c r="C793">
        <v>-0.267578125</v>
      </c>
      <c r="D793">
        <v>0.947021484375</v>
      </c>
      <c r="E793">
        <v>-0.46539306640625</v>
      </c>
      <c r="F793">
        <v>-2.92205810546875</v>
      </c>
      <c r="G793">
        <v>7.62939453125E-2</v>
      </c>
    </row>
    <row r="794" spans="1:7" x14ac:dyDescent="0.35">
      <c r="A794">
        <f>793*(1/37)</f>
        <v>21.432432432432435</v>
      </c>
      <c r="B794">
        <v>-7.3974609375E-2</v>
      </c>
      <c r="C794">
        <v>-0.3037109375</v>
      </c>
      <c r="D794">
        <v>1.045654296875</v>
      </c>
      <c r="E794">
        <v>3.841400146484375</v>
      </c>
      <c r="F794">
        <v>0.919342041015625</v>
      </c>
      <c r="G794">
        <v>1.605987548828125</v>
      </c>
    </row>
    <row r="795" spans="1:7" x14ac:dyDescent="0.35">
      <c r="A795">
        <f>794*(1/37)</f>
        <v>21.45945945945946</v>
      </c>
      <c r="B795">
        <v>0.22265625</v>
      </c>
      <c r="C795">
        <v>-0.100341796875</v>
      </c>
      <c r="D795">
        <v>1.028076171875</v>
      </c>
      <c r="E795">
        <v>-1.64031982421875</v>
      </c>
      <c r="F795">
        <v>-2.811431884765625</v>
      </c>
      <c r="G795">
        <v>-5.290985107421875</v>
      </c>
    </row>
    <row r="796" spans="1:7" x14ac:dyDescent="0.35">
      <c r="A796">
        <f>795*(1/37)</f>
        <v>21.486486486486488</v>
      </c>
      <c r="B796">
        <v>-3.6865234375E-2</v>
      </c>
      <c r="C796">
        <v>2.197265625E-2</v>
      </c>
      <c r="D796">
        <v>1.065673828125</v>
      </c>
      <c r="E796">
        <v>-0.858306884765625</v>
      </c>
      <c r="F796">
        <v>-4.0740966796875</v>
      </c>
      <c r="G796">
        <v>0.8392333984375</v>
      </c>
    </row>
    <row r="797" spans="1:7" x14ac:dyDescent="0.35">
      <c r="A797">
        <f>796*(1/37)</f>
        <v>21.513513513513516</v>
      </c>
      <c r="B797">
        <v>0.244140625</v>
      </c>
      <c r="C797">
        <v>-0.22314453125</v>
      </c>
      <c r="D797">
        <v>1.000732421875</v>
      </c>
      <c r="E797">
        <v>-1.251220703125</v>
      </c>
      <c r="F797">
        <v>-2.536773681640625</v>
      </c>
      <c r="G797">
        <v>7.62939453125E-2</v>
      </c>
    </row>
    <row r="798" spans="1:7" x14ac:dyDescent="0.35">
      <c r="A798">
        <f>797*(1/37)</f>
        <v>21.54054054054054</v>
      </c>
      <c r="B798">
        <v>0.168701171875</v>
      </c>
      <c r="C798">
        <v>8.1298828125E-2</v>
      </c>
      <c r="D798">
        <v>1.099609375</v>
      </c>
      <c r="E798">
        <v>-2.4261474609375</v>
      </c>
      <c r="F798">
        <v>-1.384735107421875</v>
      </c>
      <c r="G798">
        <v>-6.8206787109375</v>
      </c>
    </row>
    <row r="799" spans="1:7" x14ac:dyDescent="0.35">
      <c r="A799">
        <f>798*(1/37)</f>
        <v>21.567567567567568</v>
      </c>
      <c r="B799">
        <v>-2.3193359375E-2</v>
      </c>
      <c r="C799">
        <v>-0.16796875</v>
      </c>
      <c r="D799">
        <v>0.9375</v>
      </c>
      <c r="E799">
        <v>5.40924072265625</v>
      </c>
      <c r="F799">
        <v>-2.536773681640625</v>
      </c>
      <c r="G799">
        <v>7.602691650390625</v>
      </c>
    </row>
    <row r="800" spans="1:7" x14ac:dyDescent="0.35">
      <c r="A800">
        <f>799*(1/37)</f>
        <v>21.594594594594597</v>
      </c>
      <c r="B800">
        <v>0.237548828125</v>
      </c>
      <c r="C800">
        <v>-8.6669921875E-2</v>
      </c>
      <c r="D800">
        <v>0.618896484375</v>
      </c>
      <c r="E800">
        <v>2.277374267578125</v>
      </c>
      <c r="F800">
        <v>-4.459381103515625</v>
      </c>
      <c r="G800">
        <v>-2.6092529296875</v>
      </c>
    </row>
    <row r="801" spans="1:7" x14ac:dyDescent="0.35">
      <c r="A801">
        <f>800*(1/37)</f>
        <v>21.621621621621621</v>
      </c>
      <c r="B801">
        <v>-8.544921875E-2</v>
      </c>
      <c r="C801">
        <v>-5.2490234375E-2</v>
      </c>
      <c r="D801">
        <v>1.3662109375</v>
      </c>
      <c r="E801">
        <v>-4.7760009765625</v>
      </c>
      <c r="F801">
        <v>-3.307342529296875</v>
      </c>
      <c r="G801">
        <v>-1.842498779296875</v>
      </c>
    </row>
    <row r="802" spans="1:7" x14ac:dyDescent="0.35">
      <c r="A802">
        <f>801*(1/37)</f>
        <v>21.648648648648649</v>
      </c>
      <c r="B802">
        <v>0.442138671875</v>
      </c>
      <c r="C802">
        <v>0.352294921875</v>
      </c>
      <c r="D802">
        <v>1.37158203125</v>
      </c>
      <c r="E802">
        <v>-5.74493408203125</v>
      </c>
      <c r="F802">
        <v>3.60870361328125</v>
      </c>
      <c r="G802">
        <v>8.121490478515625</v>
      </c>
    </row>
    <row r="803" spans="1:7" x14ac:dyDescent="0.35">
      <c r="A803">
        <f>802*(1/37)</f>
        <v>21.675675675675677</v>
      </c>
      <c r="B803">
        <v>-3.90625E-3</v>
      </c>
      <c r="C803">
        <v>-0.728271484375</v>
      </c>
      <c r="D803">
        <v>1.127685546875</v>
      </c>
      <c r="E803">
        <v>2.094268798828125</v>
      </c>
      <c r="F803">
        <v>-5.22613525390625</v>
      </c>
      <c r="G803">
        <v>1.224517822265625</v>
      </c>
    </row>
    <row r="804" spans="1:7" x14ac:dyDescent="0.35">
      <c r="A804">
        <f>803*(1/37)</f>
        <v>21.702702702702705</v>
      </c>
      <c r="B804">
        <v>-4.736328125E-2</v>
      </c>
      <c r="C804">
        <v>-8.837890625E-2</v>
      </c>
      <c r="D804">
        <v>1.199951171875</v>
      </c>
      <c r="E804">
        <v>-2.819061279296875</v>
      </c>
      <c r="F804">
        <v>-3.30352783203125</v>
      </c>
      <c r="G804">
        <v>7.62939453125E-2</v>
      </c>
    </row>
    <row r="805" spans="1:7" x14ac:dyDescent="0.35">
      <c r="A805">
        <f>804*(1/37)</f>
        <v>21.72972972972973</v>
      </c>
      <c r="B805">
        <v>0.171142578125</v>
      </c>
      <c r="C805">
        <v>-0.235595703125</v>
      </c>
      <c r="D805">
        <v>0.84716796875</v>
      </c>
      <c r="E805">
        <v>-0.46539306640625</v>
      </c>
      <c r="F805">
        <v>-1.77001953125</v>
      </c>
      <c r="G805">
        <v>5.82122802734375</v>
      </c>
    </row>
    <row r="806" spans="1:7" x14ac:dyDescent="0.35">
      <c r="A806">
        <f>805*(1/37)</f>
        <v>21.756756756756758</v>
      </c>
      <c r="B806">
        <v>8.10546875E-2</v>
      </c>
      <c r="C806">
        <v>-4.6875E-2</v>
      </c>
      <c r="D806">
        <v>0.98291015625</v>
      </c>
      <c r="E806">
        <v>-0.46539306640625</v>
      </c>
      <c r="F806">
        <v>0.919342041015625</v>
      </c>
      <c r="G806">
        <v>1.605987548828125</v>
      </c>
    </row>
    <row r="807" spans="1:7" x14ac:dyDescent="0.35">
      <c r="A807">
        <f>806*(1/37)</f>
        <v>21.783783783783786</v>
      </c>
      <c r="B807">
        <v>-0.195556640625</v>
      </c>
      <c r="C807">
        <v>-0.16748046875</v>
      </c>
      <c r="D807">
        <v>1.165283203125</v>
      </c>
      <c r="E807">
        <v>1.88446044921875</v>
      </c>
      <c r="F807">
        <v>-7.389068603515625</v>
      </c>
      <c r="G807">
        <v>-2.6092529296875</v>
      </c>
    </row>
    <row r="808" spans="1:7" x14ac:dyDescent="0.35">
      <c r="A808">
        <f>807*(1/37)</f>
        <v>21.810810810810811</v>
      </c>
      <c r="B808">
        <v>-2.5146484375E-2</v>
      </c>
      <c r="C808">
        <v>-0.4716796875</v>
      </c>
      <c r="D808">
        <v>0.73583984375</v>
      </c>
      <c r="E808">
        <v>3.05938720703125</v>
      </c>
      <c r="F808">
        <v>-0.99945068359375</v>
      </c>
      <c r="G808">
        <v>-0.457763671875</v>
      </c>
    </row>
    <row r="809" spans="1:7" x14ac:dyDescent="0.35">
      <c r="A809">
        <f>808*(1/37)</f>
        <v>21.837837837837839</v>
      </c>
      <c r="B809">
        <v>-0.1064453125</v>
      </c>
      <c r="C809">
        <v>0.190673828125</v>
      </c>
      <c r="D809">
        <v>0.974853515625</v>
      </c>
      <c r="E809">
        <v>0.316619873046875</v>
      </c>
      <c r="F809">
        <v>-4.840850830078125</v>
      </c>
      <c r="G809">
        <v>-6.8206787109375</v>
      </c>
    </row>
    <row r="810" spans="1:7" x14ac:dyDescent="0.35">
      <c r="A810">
        <f>809*(1/37)</f>
        <v>21.864864864864867</v>
      </c>
      <c r="B810">
        <v>2.1484375E-2</v>
      </c>
      <c r="C810">
        <v>-0.226318359375</v>
      </c>
      <c r="D810">
        <v>1.016357421875</v>
      </c>
      <c r="E810">
        <v>-2.819061279296875</v>
      </c>
      <c r="F810">
        <v>0.919342041015625</v>
      </c>
      <c r="G810">
        <v>1.60980224609375</v>
      </c>
    </row>
    <row r="811" spans="1:7" x14ac:dyDescent="0.35">
      <c r="A811">
        <f>810*(1/37)</f>
        <v>21.891891891891895</v>
      </c>
      <c r="B811">
        <v>-1.513671875E-2</v>
      </c>
      <c r="C811">
        <v>-4.1748046875E-2</v>
      </c>
      <c r="D811">
        <v>1.05224609375</v>
      </c>
      <c r="E811">
        <v>2.666473388671875</v>
      </c>
      <c r="F811">
        <v>1.689910888671875</v>
      </c>
      <c r="G811">
        <v>-1.953125</v>
      </c>
    </row>
    <row r="812" spans="1:7" x14ac:dyDescent="0.35">
      <c r="A812">
        <f>811*(1/37)</f>
        <v>21.918918918918919</v>
      </c>
      <c r="B812">
        <v>-3.41796875E-3</v>
      </c>
      <c r="C812">
        <v>-0.254150390625</v>
      </c>
      <c r="D812">
        <v>0.8857421875</v>
      </c>
      <c r="E812">
        <v>-0.46539306640625</v>
      </c>
      <c r="F812">
        <v>0.919342041015625</v>
      </c>
      <c r="G812">
        <v>0.8392333984375</v>
      </c>
    </row>
    <row r="813" spans="1:7" x14ac:dyDescent="0.35">
      <c r="A813">
        <f>812*(1/37)</f>
        <v>21.945945945945947</v>
      </c>
      <c r="B813">
        <v>2.8076171875E-2</v>
      </c>
      <c r="C813">
        <v>0.198974609375</v>
      </c>
      <c r="D813">
        <v>0.647705078125</v>
      </c>
      <c r="E813">
        <v>1.491546630859375</v>
      </c>
      <c r="F813">
        <v>0.919342041015625</v>
      </c>
      <c r="G813">
        <v>-0.690460205078125</v>
      </c>
    </row>
    <row r="814" spans="1:7" x14ac:dyDescent="0.35">
      <c r="A814">
        <f>813*(1/37)</f>
        <v>21.972972972972975</v>
      </c>
      <c r="B814">
        <v>0.25732421875</v>
      </c>
      <c r="C814">
        <v>-5.1513671875E-2</v>
      </c>
      <c r="D814">
        <v>1.084228515625</v>
      </c>
      <c r="E814">
        <v>0.896453857421875</v>
      </c>
      <c r="F814">
        <v>-2.536773681640625</v>
      </c>
      <c r="G814">
        <v>-2.6092529296875</v>
      </c>
    </row>
    <row r="815" spans="1:7" x14ac:dyDescent="0.35">
      <c r="A815">
        <f>814*(1/37)</f>
        <v>22</v>
      </c>
      <c r="B815">
        <v>7.51953125E-2</v>
      </c>
      <c r="C815">
        <v>0.15771484375</v>
      </c>
      <c r="D815">
        <v>1.0947265625</v>
      </c>
      <c r="E815">
        <v>-0.858306884765625</v>
      </c>
      <c r="F815">
        <v>0.32806396484375</v>
      </c>
      <c r="G815">
        <v>3.139495849609375</v>
      </c>
    </row>
    <row r="816" spans="1:7" x14ac:dyDescent="0.35">
      <c r="A816">
        <f>815*(1/37)</f>
        <v>22.027027027027028</v>
      </c>
      <c r="B816">
        <v>-8.7890625E-2</v>
      </c>
      <c r="C816">
        <v>-0.476318359375</v>
      </c>
      <c r="D816">
        <v>0.693359375</v>
      </c>
      <c r="E816">
        <v>-7.62939453125E-2</v>
      </c>
      <c r="F816">
        <v>1.30462646484375</v>
      </c>
      <c r="G816">
        <v>0.457763671875</v>
      </c>
    </row>
    <row r="817" spans="1:7" x14ac:dyDescent="0.35">
      <c r="A817">
        <f>816*(1/37)</f>
        <v>22.054054054054056</v>
      </c>
      <c r="B817">
        <v>-0.112548828125</v>
      </c>
      <c r="C817">
        <v>0.29638671875</v>
      </c>
      <c r="D817">
        <v>1.035400390625</v>
      </c>
      <c r="E817">
        <v>0.316619873046875</v>
      </c>
      <c r="F817">
        <v>-1.003265380859375</v>
      </c>
      <c r="G817">
        <v>2.758026123046875</v>
      </c>
    </row>
    <row r="818" spans="1:7" x14ac:dyDescent="0.35">
      <c r="A818">
        <f>817*(1/37)</f>
        <v>22.081081081081081</v>
      </c>
      <c r="B818">
        <v>0.13916015625</v>
      </c>
      <c r="C818">
        <v>-0.1279296875</v>
      </c>
      <c r="D818">
        <v>1.036376953125</v>
      </c>
      <c r="E818">
        <v>-0.46539306640625</v>
      </c>
      <c r="F818">
        <v>0.152587890625</v>
      </c>
      <c r="G818">
        <v>-1.07574462890625</v>
      </c>
    </row>
    <row r="819" spans="1:7" x14ac:dyDescent="0.35">
      <c r="A819">
        <f>818*(1/37)</f>
        <v>22.108108108108109</v>
      </c>
      <c r="B819">
        <v>0.14453125</v>
      </c>
      <c r="C819">
        <v>-0.141357421875</v>
      </c>
      <c r="D819">
        <v>0.947509765625</v>
      </c>
      <c r="E819">
        <v>-7.62939453125E-2</v>
      </c>
      <c r="F819">
        <v>-0.61798095703125</v>
      </c>
      <c r="G819">
        <v>2.37274169921875</v>
      </c>
    </row>
    <row r="820" spans="1:7" x14ac:dyDescent="0.35">
      <c r="A820">
        <f>819*(1/37)</f>
        <v>22.135135135135137</v>
      </c>
      <c r="B820">
        <v>-0.180908203125</v>
      </c>
      <c r="C820">
        <v>-5.9326171875E-2</v>
      </c>
      <c r="D820">
        <v>1.27197265625</v>
      </c>
      <c r="E820">
        <v>0.316619873046875</v>
      </c>
      <c r="F820">
        <v>-5.22613525390625</v>
      </c>
      <c r="G820">
        <v>-4.520416259765625</v>
      </c>
    </row>
    <row r="821" spans="1:7" x14ac:dyDescent="0.35">
      <c r="A821">
        <f>820*(1/37)</f>
        <v>22.162162162162165</v>
      </c>
      <c r="B821">
        <v>8.935546875E-2</v>
      </c>
      <c r="C821">
        <v>-0.1650390625</v>
      </c>
      <c r="D821">
        <v>0.78271484375</v>
      </c>
      <c r="E821">
        <v>-0.858306884765625</v>
      </c>
      <c r="F821">
        <v>-5.22613525390625</v>
      </c>
      <c r="G821">
        <v>4.291534423828125</v>
      </c>
    </row>
    <row r="822" spans="1:7" x14ac:dyDescent="0.35">
      <c r="A822">
        <f>821*(1/37)</f>
        <v>22.189189189189189</v>
      </c>
      <c r="B822">
        <v>0.20361328125</v>
      </c>
      <c r="C822">
        <v>-0.1923828125</v>
      </c>
      <c r="D822">
        <v>0.809326171875</v>
      </c>
      <c r="E822">
        <v>-1.430511474609375</v>
      </c>
      <c r="F822">
        <v>-3.688812255859375</v>
      </c>
      <c r="G822">
        <v>2.37274169921875</v>
      </c>
    </row>
    <row r="823" spans="1:7" x14ac:dyDescent="0.35">
      <c r="A823">
        <f>822*(1/37)</f>
        <v>22.216216216216218</v>
      </c>
      <c r="B823">
        <v>-0.110107421875</v>
      </c>
      <c r="C823">
        <v>-6.103515625E-3</v>
      </c>
      <c r="D823">
        <v>1.01708984375</v>
      </c>
      <c r="E823">
        <v>-3.99017333984375</v>
      </c>
      <c r="F823">
        <v>-2.92205810546875</v>
      </c>
      <c r="G823">
        <v>7.62939453125E-2</v>
      </c>
    </row>
    <row r="824" spans="1:7" x14ac:dyDescent="0.35">
      <c r="A824">
        <f>823*(1/37)</f>
        <v>22.243243243243246</v>
      </c>
      <c r="B824">
        <v>0.101318359375</v>
      </c>
      <c r="C824">
        <v>-0.143798828125</v>
      </c>
      <c r="D824">
        <v>1.0322265625</v>
      </c>
      <c r="E824">
        <v>-7.62939453125E-2</v>
      </c>
      <c r="F824">
        <v>3.223419189453125</v>
      </c>
      <c r="G824">
        <v>3.520965576171875</v>
      </c>
    </row>
    <row r="825" spans="1:7" x14ac:dyDescent="0.35">
      <c r="A825">
        <f>824*(1/37)</f>
        <v>22.27027027027027</v>
      </c>
      <c r="B825">
        <v>9.2529296875E-2</v>
      </c>
      <c r="C825">
        <v>-0.16064453125</v>
      </c>
      <c r="D825">
        <v>0.908447265625</v>
      </c>
      <c r="E825">
        <v>-1.24359130859375</v>
      </c>
      <c r="F825">
        <v>0.152587890625</v>
      </c>
      <c r="G825">
        <v>-1.842498779296875</v>
      </c>
    </row>
    <row r="826" spans="1:7" x14ac:dyDescent="0.35">
      <c r="A826">
        <f>825*(1/37)</f>
        <v>22.297297297297298</v>
      </c>
      <c r="B826">
        <v>-7.6171875E-2</v>
      </c>
      <c r="C826">
        <v>8.7646484375E-2</v>
      </c>
      <c r="D826">
        <v>1.22216796875</v>
      </c>
      <c r="E826">
        <v>-7.62939453125E-2</v>
      </c>
      <c r="F826">
        <v>-1.1444091796875</v>
      </c>
      <c r="G826">
        <v>2.37274169921875</v>
      </c>
    </row>
    <row r="827" spans="1:7" x14ac:dyDescent="0.35">
      <c r="A827">
        <f>826*(1/37)</f>
        <v>22.324324324324326</v>
      </c>
      <c r="B827">
        <v>3.1494140625E-2</v>
      </c>
      <c r="C827">
        <v>-0.345947265625</v>
      </c>
      <c r="D827">
        <v>0.858642578125</v>
      </c>
      <c r="E827">
        <v>2.666473388671875</v>
      </c>
      <c r="F827">
        <v>-2.536773681640625</v>
      </c>
      <c r="G827">
        <v>0.8392333984375</v>
      </c>
    </row>
    <row r="828" spans="1:7" x14ac:dyDescent="0.35">
      <c r="A828">
        <f>827*(1/37)</f>
        <v>22.351351351351351</v>
      </c>
      <c r="B828">
        <v>-8.30078125E-3</v>
      </c>
      <c r="C828">
        <v>-0.29931640625</v>
      </c>
      <c r="D828">
        <v>0.78759765625</v>
      </c>
      <c r="E828">
        <v>3.452301025390625</v>
      </c>
      <c r="F828">
        <v>-0.232696533203125</v>
      </c>
      <c r="G828">
        <v>1.605987548828125</v>
      </c>
    </row>
    <row r="829" spans="1:7" x14ac:dyDescent="0.35">
      <c r="A829">
        <f>828*(1/37)</f>
        <v>22.378378378378379</v>
      </c>
      <c r="B829">
        <v>-0.10302734375</v>
      </c>
      <c r="C829">
        <v>9.033203125E-3</v>
      </c>
      <c r="D829">
        <v>0.900634765625</v>
      </c>
      <c r="E829">
        <v>0.70953369140625</v>
      </c>
      <c r="F829">
        <v>-3.4027099609375</v>
      </c>
      <c r="G829">
        <v>1.99127197265625</v>
      </c>
    </row>
    <row r="830" spans="1:7" x14ac:dyDescent="0.35">
      <c r="A830">
        <f>829*(1/37)</f>
        <v>22.405405405405407</v>
      </c>
      <c r="B830">
        <v>7.080078125E-3</v>
      </c>
      <c r="C830">
        <v>-0.12158203125</v>
      </c>
      <c r="D830">
        <v>0.955322265625</v>
      </c>
      <c r="E830">
        <v>2.2735595703125</v>
      </c>
      <c r="F830">
        <v>-2.54058837890625</v>
      </c>
      <c r="G830">
        <v>0.247955322265625</v>
      </c>
    </row>
    <row r="831" spans="1:7" x14ac:dyDescent="0.35">
      <c r="A831">
        <f>830*(1/37)</f>
        <v>22.432432432432435</v>
      </c>
      <c r="B831">
        <v>-0.253662109375</v>
      </c>
      <c r="C831">
        <v>3.9306640625E-2</v>
      </c>
      <c r="D831">
        <v>1.0419921875</v>
      </c>
      <c r="E831">
        <v>-1.64031982421875</v>
      </c>
      <c r="F831">
        <v>-4.0740966796875</v>
      </c>
      <c r="G831">
        <v>-3.757476806640625</v>
      </c>
    </row>
    <row r="832" spans="1:7" x14ac:dyDescent="0.35">
      <c r="A832">
        <f>831*(1/37)</f>
        <v>22.45945945945946</v>
      </c>
      <c r="B832">
        <v>8.837890625E-2</v>
      </c>
      <c r="C832">
        <v>6.787109375E-2</v>
      </c>
      <c r="D832">
        <v>1.084228515625</v>
      </c>
      <c r="E832">
        <v>-1.644134521484375</v>
      </c>
      <c r="F832">
        <v>-3.30352783203125</v>
      </c>
      <c r="G832">
        <v>4.154205322265625</v>
      </c>
    </row>
    <row r="833" spans="1:7" x14ac:dyDescent="0.35">
      <c r="A833">
        <f>832*(1/37)</f>
        <v>22.486486486486488</v>
      </c>
      <c r="B833">
        <v>4.2236328125E-2</v>
      </c>
      <c r="C833">
        <v>0.234375</v>
      </c>
      <c r="D833">
        <v>0.79296875</v>
      </c>
      <c r="E833">
        <v>0.316619873046875</v>
      </c>
      <c r="F833">
        <v>2.4566650390625</v>
      </c>
      <c r="G833">
        <v>5.054473876953125</v>
      </c>
    </row>
    <row r="834" spans="1:7" x14ac:dyDescent="0.35">
      <c r="A834">
        <f>833*(1/37)</f>
        <v>22.513513513513516</v>
      </c>
      <c r="B834">
        <v>0.29296875</v>
      </c>
      <c r="C834">
        <v>-0.197998046875</v>
      </c>
      <c r="D834">
        <v>0.96728515625</v>
      </c>
      <c r="E834">
        <v>3.8299560546875</v>
      </c>
      <c r="F834">
        <v>-3.307342529296875</v>
      </c>
      <c r="G834">
        <v>2.37274169921875</v>
      </c>
    </row>
    <row r="835" spans="1:7" x14ac:dyDescent="0.35">
      <c r="A835">
        <f>834*(1/37)</f>
        <v>22.54054054054054</v>
      </c>
      <c r="B835">
        <v>0.1025390625</v>
      </c>
      <c r="C835">
        <v>-0.25439453125</v>
      </c>
      <c r="D835">
        <v>0.63818359375</v>
      </c>
      <c r="E835">
        <v>-0.263214111328125</v>
      </c>
      <c r="F835">
        <v>-4.459381103515625</v>
      </c>
      <c r="G835">
        <v>2.758026123046875</v>
      </c>
    </row>
    <row r="836" spans="1:7" x14ac:dyDescent="0.35">
      <c r="A836">
        <f>835*(1/37)</f>
        <v>22.567567567567568</v>
      </c>
      <c r="B836">
        <v>0.107666015625</v>
      </c>
      <c r="C836">
        <v>-0.302734375</v>
      </c>
      <c r="D836">
        <v>1.002685546875</v>
      </c>
      <c r="E836">
        <v>2.666473388671875</v>
      </c>
      <c r="F836">
        <v>0.152587890625</v>
      </c>
      <c r="G836">
        <v>8.88824462890625</v>
      </c>
    </row>
    <row r="837" spans="1:7" x14ac:dyDescent="0.35">
      <c r="A837">
        <f>836*(1/37)</f>
        <v>22.594594594594597</v>
      </c>
      <c r="B837">
        <v>0.27197265625</v>
      </c>
      <c r="C837">
        <v>-0.205810546875</v>
      </c>
      <c r="D837">
        <v>0.611328125</v>
      </c>
      <c r="E837">
        <v>4.627227783203125</v>
      </c>
      <c r="F837">
        <v>-3.688812255859375</v>
      </c>
      <c r="G837">
        <v>6.969451904296875</v>
      </c>
    </row>
    <row r="838" spans="1:7" x14ac:dyDescent="0.35">
      <c r="A838">
        <f>837*(1/37)</f>
        <v>22.621621621621625</v>
      </c>
      <c r="B838">
        <v>-8.9599609375E-2</v>
      </c>
      <c r="C838">
        <v>-2.294921875E-2</v>
      </c>
      <c r="D838">
        <v>1.4814453125</v>
      </c>
      <c r="E838">
        <v>-3.208160400390625</v>
      </c>
      <c r="F838">
        <v>2.346038818359375</v>
      </c>
      <c r="G838">
        <v>-0.308990478515625</v>
      </c>
    </row>
    <row r="839" spans="1:7" x14ac:dyDescent="0.35">
      <c r="A839">
        <f>838*(1/37)</f>
        <v>22.648648648648649</v>
      </c>
      <c r="B839">
        <v>4.1015625E-2</v>
      </c>
      <c r="C839">
        <v>-0.346923828125</v>
      </c>
      <c r="D839">
        <v>0.72412109375</v>
      </c>
      <c r="E839">
        <v>6.191253662109375</v>
      </c>
      <c r="F839">
        <v>2.838134765625</v>
      </c>
      <c r="G839">
        <v>1.323699951171875</v>
      </c>
    </row>
    <row r="840" spans="1:7" x14ac:dyDescent="0.35">
      <c r="A840">
        <f>839*(1/37)</f>
        <v>22.675675675675677</v>
      </c>
      <c r="B840">
        <v>0.256103515625</v>
      </c>
      <c r="C840">
        <v>0.3837890625</v>
      </c>
      <c r="D840">
        <v>1.34130859375</v>
      </c>
      <c r="E840">
        <v>-0.46539306640625</v>
      </c>
      <c r="F840">
        <v>-4.459381103515625</v>
      </c>
      <c r="G840">
        <v>-1.07574462890625</v>
      </c>
    </row>
    <row r="841" spans="1:7" x14ac:dyDescent="0.35">
      <c r="A841">
        <f>840*(1/37)</f>
        <v>22.702702702702705</v>
      </c>
      <c r="B841">
        <v>0.195068359375</v>
      </c>
      <c r="C841">
        <v>-0.41357421875</v>
      </c>
      <c r="D841">
        <v>1.178955078125</v>
      </c>
      <c r="E841">
        <v>1.491546630859375</v>
      </c>
      <c r="F841">
        <v>-5.992889404296875</v>
      </c>
      <c r="G841">
        <v>2.37274169921875</v>
      </c>
    </row>
    <row r="842" spans="1:7" x14ac:dyDescent="0.35">
      <c r="A842">
        <f>841*(1/37)</f>
        <v>22.72972972972973</v>
      </c>
      <c r="B842">
        <v>-6.3232421875E-2</v>
      </c>
      <c r="C842">
        <v>0.238525390625</v>
      </c>
      <c r="D842">
        <v>1.32177734375</v>
      </c>
      <c r="E842">
        <v>5.802154541015625</v>
      </c>
      <c r="F842">
        <v>-5.22613525390625</v>
      </c>
      <c r="G842">
        <v>-6.103515625E-2</v>
      </c>
    </row>
    <row r="843" spans="1:7" x14ac:dyDescent="0.35">
      <c r="A843">
        <f>842*(1/37)</f>
        <v>22.756756756756758</v>
      </c>
      <c r="B843">
        <v>0.25537109375</v>
      </c>
      <c r="C843">
        <v>-0.3017578125</v>
      </c>
      <c r="D843">
        <v>0.5625</v>
      </c>
      <c r="E843">
        <v>0.316619873046875</v>
      </c>
      <c r="F843">
        <v>1.689910888671875</v>
      </c>
      <c r="G843">
        <v>4.192352294921875</v>
      </c>
    </row>
    <row r="844" spans="1:7" x14ac:dyDescent="0.35">
      <c r="A844">
        <f>843*(1/37)</f>
        <v>22.783783783783786</v>
      </c>
      <c r="B844">
        <v>6.5673828125E-2</v>
      </c>
      <c r="C844">
        <v>0.182861328125</v>
      </c>
      <c r="D844">
        <v>1.3134765625</v>
      </c>
      <c r="E844">
        <v>-3.993988037109375</v>
      </c>
      <c r="F844">
        <v>-4.840850830078125</v>
      </c>
      <c r="G844">
        <v>1.99127197265625</v>
      </c>
    </row>
    <row r="845" spans="1:7" x14ac:dyDescent="0.35">
      <c r="A845">
        <f>844*(1/37)</f>
        <v>22.810810810810811</v>
      </c>
      <c r="B845">
        <v>0.11328125</v>
      </c>
      <c r="C845">
        <v>-9.326171875E-2</v>
      </c>
      <c r="D845">
        <v>1.71142578125</v>
      </c>
      <c r="E845">
        <v>1.678466796875</v>
      </c>
      <c r="F845">
        <v>-14.44625854492188</v>
      </c>
      <c r="G845">
        <v>2.37274169921875</v>
      </c>
    </row>
    <row r="846" spans="1:7" x14ac:dyDescent="0.35">
      <c r="A846">
        <f>845*(1/37)</f>
        <v>22.837837837837839</v>
      </c>
      <c r="B846">
        <v>0.2294921875</v>
      </c>
      <c r="C846">
        <v>-0.357177734375</v>
      </c>
      <c r="D846">
        <v>0.70458984375</v>
      </c>
      <c r="E846">
        <v>5.40924072265625</v>
      </c>
      <c r="F846">
        <v>-3.688812255859375</v>
      </c>
      <c r="G846">
        <v>4.2877197265625</v>
      </c>
    </row>
    <row r="847" spans="1:7" x14ac:dyDescent="0.35">
      <c r="A847">
        <f>846*(1/37)</f>
        <v>22.864864864864867</v>
      </c>
      <c r="B847">
        <v>-9.033203125E-2</v>
      </c>
      <c r="C847">
        <v>3.1982421875E-2</v>
      </c>
      <c r="D847">
        <v>1.26513671875</v>
      </c>
      <c r="E847">
        <v>3.05938720703125</v>
      </c>
      <c r="F847">
        <v>1.68609619140625</v>
      </c>
      <c r="G847">
        <v>12.71820068359375</v>
      </c>
    </row>
    <row r="848" spans="1:7" x14ac:dyDescent="0.35">
      <c r="A848">
        <f>847*(1/37)</f>
        <v>22.891891891891895</v>
      </c>
      <c r="B848">
        <v>5.2490234375E-2</v>
      </c>
      <c r="C848">
        <v>-0.370361328125</v>
      </c>
      <c r="D848">
        <v>1.0966796875</v>
      </c>
      <c r="E848">
        <v>0.713348388671875</v>
      </c>
      <c r="F848">
        <v>-9.067535400390625</v>
      </c>
      <c r="G848">
        <v>-7.97271728515625</v>
      </c>
    </row>
    <row r="849" spans="1:7" x14ac:dyDescent="0.35">
      <c r="A849">
        <f>848*(1/37)</f>
        <v>22.918918918918919</v>
      </c>
      <c r="B849">
        <v>0.28564453125</v>
      </c>
      <c r="C849">
        <v>-0.124267578125</v>
      </c>
      <c r="D849">
        <v>0.836669921875</v>
      </c>
      <c r="E849">
        <v>-5.16510009765625</v>
      </c>
      <c r="F849">
        <v>-2.25067138671875</v>
      </c>
      <c r="G849">
        <v>4.673004150390625</v>
      </c>
    </row>
    <row r="850" spans="1:7" x14ac:dyDescent="0.35">
      <c r="A850">
        <f>849*(1/37)</f>
        <v>22.945945945945947</v>
      </c>
      <c r="B850">
        <v>0.19921875</v>
      </c>
      <c r="C850">
        <v>0.464111328125</v>
      </c>
      <c r="D850">
        <v>1.125244140625</v>
      </c>
      <c r="E850">
        <v>-6.732940673828125</v>
      </c>
      <c r="F850">
        <v>-3.261566162109375</v>
      </c>
      <c r="G850">
        <v>-6.053924560546875</v>
      </c>
    </row>
    <row r="851" spans="1:7" x14ac:dyDescent="0.35">
      <c r="A851">
        <f>850*(1/37)</f>
        <v>22.972972972972975</v>
      </c>
      <c r="B851">
        <v>0.3388671875</v>
      </c>
      <c r="C851">
        <v>-3.8330078125E-2</v>
      </c>
      <c r="D851">
        <v>0.930419921875</v>
      </c>
      <c r="E851">
        <v>1.88446044921875</v>
      </c>
      <c r="F851">
        <v>-4.45556640625</v>
      </c>
      <c r="G851">
        <v>8.655548095703125</v>
      </c>
    </row>
    <row r="852" spans="1:7" x14ac:dyDescent="0.35">
      <c r="A852">
        <f>851*(1/37)</f>
        <v>23</v>
      </c>
      <c r="B852">
        <v>0.175048828125</v>
      </c>
      <c r="C852">
        <v>4.78515625E-2</v>
      </c>
      <c r="D852">
        <v>1.382080078125</v>
      </c>
      <c r="E852">
        <v>2.666473388671875</v>
      </c>
      <c r="F852">
        <v>4.3792724609375</v>
      </c>
      <c r="G852">
        <v>7.62939453125E-2</v>
      </c>
    </row>
    <row r="853" spans="1:7" x14ac:dyDescent="0.35">
      <c r="A853">
        <f>852*(1/37)</f>
        <v>23.027027027027028</v>
      </c>
      <c r="B853">
        <v>0.203369140625</v>
      </c>
      <c r="C853">
        <v>3.3447265625E-2</v>
      </c>
      <c r="D853">
        <v>1.134033203125</v>
      </c>
      <c r="E853">
        <v>0.70953369140625</v>
      </c>
      <c r="F853">
        <v>-10.6048583984375</v>
      </c>
      <c r="G853">
        <v>-0.308990478515625</v>
      </c>
    </row>
    <row r="854" spans="1:7" x14ac:dyDescent="0.35">
      <c r="A854">
        <f>853*(1/37)</f>
        <v>23.054054054054056</v>
      </c>
      <c r="B854">
        <v>0.2373046875</v>
      </c>
      <c r="C854">
        <v>0.37939453125</v>
      </c>
      <c r="D854">
        <v>0.898193359375</v>
      </c>
      <c r="E854">
        <v>-5.16510009765625</v>
      </c>
      <c r="F854">
        <v>2.838134765625</v>
      </c>
      <c r="G854">
        <v>1.39617919921875</v>
      </c>
    </row>
    <row r="855" spans="1:7" x14ac:dyDescent="0.35">
      <c r="A855">
        <f>854*(1/37)</f>
        <v>23.081081081081081</v>
      </c>
      <c r="B855">
        <v>4.00390625E-2</v>
      </c>
      <c r="C855">
        <v>0.228271484375</v>
      </c>
      <c r="D855">
        <v>1.04833984375</v>
      </c>
      <c r="E855">
        <v>2.666473388671875</v>
      </c>
      <c r="F855">
        <v>-1.003265380859375</v>
      </c>
      <c r="G855">
        <v>7.7362060546875</v>
      </c>
    </row>
    <row r="856" spans="1:7" x14ac:dyDescent="0.35">
      <c r="A856">
        <f>855*(1/37)</f>
        <v>23.108108108108109</v>
      </c>
      <c r="B856">
        <v>-9.0087890625E-2</v>
      </c>
      <c r="C856">
        <v>-0.595703125</v>
      </c>
      <c r="D856">
        <v>0.990478515625</v>
      </c>
      <c r="E856">
        <v>-2.4261474609375</v>
      </c>
      <c r="F856">
        <v>-14.82772827148438</v>
      </c>
      <c r="G856">
        <v>-7.205963134765625</v>
      </c>
    </row>
    <row r="857" spans="1:7" x14ac:dyDescent="0.35">
      <c r="A857">
        <f>856*(1/37)</f>
        <v>23.135135135135137</v>
      </c>
      <c r="B857">
        <v>9.86328125E-2</v>
      </c>
      <c r="C857">
        <v>-0.89453125</v>
      </c>
      <c r="D857">
        <v>0.83251953125</v>
      </c>
      <c r="E857">
        <v>7.54547119140625</v>
      </c>
      <c r="F857">
        <v>-2.918243408203125</v>
      </c>
      <c r="G857">
        <v>-2.223968505859375</v>
      </c>
    </row>
    <row r="858" spans="1:7" x14ac:dyDescent="0.35">
      <c r="A858">
        <f>857*(1/37)</f>
        <v>23.162162162162165</v>
      </c>
      <c r="B858">
        <v>-0.161865234375</v>
      </c>
      <c r="C858">
        <v>0.687255859375</v>
      </c>
      <c r="D858">
        <v>1.22900390625</v>
      </c>
      <c r="E858">
        <v>-7.62939453125E-2</v>
      </c>
      <c r="F858">
        <v>-0.614166259765625</v>
      </c>
      <c r="G858">
        <v>-2.223968505859375</v>
      </c>
    </row>
    <row r="859" spans="1:7" x14ac:dyDescent="0.35">
      <c r="A859">
        <f>858*(1/37)</f>
        <v>23.189189189189189</v>
      </c>
      <c r="B859">
        <v>-0.201171875</v>
      </c>
      <c r="C859">
        <v>-0.217041015625</v>
      </c>
      <c r="D859">
        <v>1.38134765625</v>
      </c>
      <c r="E859">
        <v>-1.251220703125</v>
      </c>
      <c r="F859">
        <v>-0.232696533203125</v>
      </c>
      <c r="G859">
        <v>-2.99072265625</v>
      </c>
    </row>
    <row r="860" spans="1:7" x14ac:dyDescent="0.35">
      <c r="A860">
        <f>859*(1/37)</f>
        <v>23.216216216216218</v>
      </c>
      <c r="B860">
        <v>7.5927734375E-2</v>
      </c>
      <c r="C860">
        <v>-3.61328125E-2</v>
      </c>
      <c r="D860">
        <v>0.546875</v>
      </c>
      <c r="E860">
        <v>6.015777587890625</v>
      </c>
      <c r="F860">
        <v>-0.61798095703125</v>
      </c>
      <c r="G860">
        <v>3.139495849609375</v>
      </c>
    </row>
    <row r="861" spans="1:7" x14ac:dyDescent="0.35">
      <c r="A861">
        <f>860*(1/37)</f>
        <v>23.243243243243246</v>
      </c>
      <c r="B861">
        <v>0.2265625</v>
      </c>
      <c r="C861">
        <v>0.227783203125</v>
      </c>
      <c r="D861">
        <v>0.516357421875</v>
      </c>
      <c r="E861">
        <v>-12.21847534179688</v>
      </c>
      <c r="F861">
        <v>0.949859619140625</v>
      </c>
      <c r="G861">
        <v>5.43975830078125</v>
      </c>
    </row>
    <row r="862" spans="1:7" x14ac:dyDescent="0.35">
      <c r="A862">
        <f>861*(1/37)</f>
        <v>23.27027027027027</v>
      </c>
      <c r="B862">
        <v>0.148193359375</v>
      </c>
      <c r="C862">
        <v>-0.43115234375</v>
      </c>
      <c r="D862">
        <v>0.9609375</v>
      </c>
      <c r="E862">
        <v>1.0986328125</v>
      </c>
      <c r="F862">
        <v>-6.378173828125</v>
      </c>
      <c r="G862">
        <v>-6.8206787109375</v>
      </c>
    </row>
    <row r="863" spans="1:7" x14ac:dyDescent="0.35">
      <c r="A863">
        <f>862*(1/37)</f>
        <v>23.297297297297298</v>
      </c>
      <c r="B863">
        <v>-0.220458984375</v>
      </c>
      <c r="C863">
        <v>0.6845703125</v>
      </c>
      <c r="D863">
        <v>0.906494140625</v>
      </c>
      <c r="E863">
        <v>-3.60107421875</v>
      </c>
      <c r="F863">
        <v>1.30462646484375</v>
      </c>
      <c r="G863">
        <v>-5.672454833984375</v>
      </c>
    </row>
    <row r="864" spans="1:7" x14ac:dyDescent="0.35">
      <c r="A864">
        <f>863*(1/37)</f>
        <v>23.324324324324326</v>
      </c>
      <c r="B864">
        <v>0.362060546875</v>
      </c>
      <c r="C864">
        <v>0.43798828125</v>
      </c>
      <c r="D864">
        <v>1.007568359375</v>
      </c>
      <c r="E864">
        <v>-4.7760009765625</v>
      </c>
      <c r="F864">
        <v>0.152587890625</v>
      </c>
      <c r="G864">
        <v>-6.229400634765625</v>
      </c>
    </row>
    <row r="865" spans="1:7" x14ac:dyDescent="0.35">
      <c r="A865">
        <f>864*(1/37)</f>
        <v>23.351351351351354</v>
      </c>
      <c r="B865">
        <v>-0.16943359375</v>
      </c>
      <c r="C865">
        <v>-0.408203125</v>
      </c>
      <c r="D865">
        <v>1.685302734375</v>
      </c>
      <c r="E865">
        <v>-7.1258544921875</v>
      </c>
      <c r="F865">
        <v>-14.44625854492188</v>
      </c>
      <c r="G865">
        <v>-2.223968505859375</v>
      </c>
    </row>
    <row r="866" spans="1:7" x14ac:dyDescent="0.35">
      <c r="A866">
        <f>865*(1/37)</f>
        <v>23.378378378378379</v>
      </c>
      <c r="B866">
        <v>9.1552734375E-2</v>
      </c>
      <c r="C866">
        <v>0.136474609375</v>
      </c>
      <c r="D866">
        <v>1.234619140625</v>
      </c>
      <c r="E866">
        <v>1.88446044921875</v>
      </c>
      <c r="F866">
        <v>-1.77001953125</v>
      </c>
      <c r="G866">
        <v>-2.6092529296875</v>
      </c>
    </row>
    <row r="867" spans="1:7" x14ac:dyDescent="0.35">
      <c r="A867">
        <f>866*(1/37)</f>
        <v>23.405405405405407</v>
      </c>
      <c r="B867">
        <v>0.155029296875</v>
      </c>
      <c r="C867">
        <v>0.267822265625</v>
      </c>
      <c r="D867">
        <v>1.0732421875</v>
      </c>
      <c r="E867">
        <v>5.016326904296875</v>
      </c>
      <c r="F867">
        <v>-9.067535400390625</v>
      </c>
      <c r="G867">
        <v>0.667572021484375</v>
      </c>
    </row>
    <row r="868" spans="1:7" x14ac:dyDescent="0.35">
      <c r="A868">
        <f>867*(1/37)</f>
        <v>23.432432432432435</v>
      </c>
      <c r="B868">
        <v>-0.450927734375</v>
      </c>
      <c r="C868">
        <v>-7.3486328125E-2</v>
      </c>
      <c r="D868">
        <v>0.932373046875</v>
      </c>
      <c r="E868">
        <v>8.152008056640625</v>
      </c>
      <c r="F868">
        <v>-9.063720703125</v>
      </c>
      <c r="G868">
        <v>3.139495849609375</v>
      </c>
    </row>
    <row r="869" spans="1:7" x14ac:dyDescent="0.35">
      <c r="A869">
        <f>868*(1/37)</f>
        <v>23.45945945945946</v>
      </c>
      <c r="B869">
        <v>0.123779296875</v>
      </c>
      <c r="C869">
        <v>0.5478515625</v>
      </c>
      <c r="D869">
        <v>0.80517578125</v>
      </c>
      <c r="E869">
        <v>8.541107177734375</v>
      </c>
      <c r="F869">
        <v>-12.90512084960938</v>
      </c>
      <c r="G869">
        <v>-0.690460205078125</v>
      </c>
    </row>
    <row r="870" spans="1:7" x14ac:dyDescent="0.35">
      <c r="A870">
        <f>869*(1/37)</f>
        <v>23.486486486486488</v>
      </c>
      <c r="B870">
        <v>0.190673828125</v>
      </c>
      <c r="C870">
        <v>3.125E-2</v>
      </c>
      <c r="D870">
        <v>1.103271484375</v>
      </c>
      <c r="E870">
        <v>-10.25772094726562</v>
      </c>
      <c r="F870">
        <v>-6.378173828125</v>
      </c>
      <c r="G870">
        <v>0.457763671875</v>
      </c>
    </row>
    <row r="871" spans="1:7" x14ac:dyDescent="0.35">
      <c r="A871">
        <f>870*(1/37)</f>
        <v>23.513513513513516</v>
      </c>
      <c r="B871">
        <v>-0.506103515625</v>
      </c>
      <c r="C871">
        <v>0.41796875</v>
      </c>
      <c r="D871">
        <v>0.698486328125</v>
      </c>
      <c r="E871">
        <v>14.18685913085938</v>
      </c>
      <c r="F871">
        <v>-8.30078125</v>
      </c>
      <c r="G871">
        <v>-11.03591918945312</v>
      </c>
    </row>
    <row r="872" spans="1:7" x14ac:dyDescent="0.35">
      <c r="A872">
        <f>871*(1/37)</f>
        <v>23.54054054054054</v>
      </c>
      <c r="B872">
        <v>-0.340576171875</v>
      </c>
      <c r="C872">
        <v>0.162109375</v>
      </c>
      <c r="D872">
        <v>1.748779296875</v>
      </c>
      <c r="E872">
        <v>-3.99017333984375</v>
      </c>
      <c r="F872">
        <v>-9.593963623046875</v>
      </c>
      <c r="G872">
        <v>-8.35418701171875</v>
      </c>
    </row>
    <row r="873" spans="1:7" x14ac:dyDescent="0.35">
      <c r="A873">
        <f>872*(1/37)</f>
        <v>23.567567567567568</v>
      </c>
      <c r="B873">
        <v>0.32177734375</v>
      </c>
      <c r="C873">
        <v>8.9111328125E-2</v>
      </c>
      <c r="D873">
        <v>0.93603515625</v>
      </c>
      <c r="E873">
        <v>1.491546630859375</v>
      </c>
      <c r="F873">
        <v>-1.003265380859375</v>
      </c>
      <c r="G873">
        <v>-11.03591918945312</v>
      </c>
    </row>
    <row r="874" spans="1:7" x14ac:dyDescent="0.35">
      <c r="A874">
        <f>873*(1/37)</f>
        <v>23.594594594594597</v>
      </c>
      <c r="B874">
        <v>0.404296875</v>
      </c>
      <c r="C874">
        <v>0.830078125</v>
      </c>
      <c r="D874">
        <v>1.45068359375</v>
      </c>
      <c r="E874">
        <v>-4.7760009765625</v>
      </c>
      <c r="F874">
        <v>3.99017333984375</v>
      </c>
      <c r="G874">
        <v>-1.45721435546875</v>
      </c>
    </row>
    <row r="875" spans="1:7" x14ac:dyDescent="0.35">
      <c r="A875">
        <f>874*(1/37)</f>
        <v>23.621621621621625</v>
      </c>
      <c r="B875">
        <v>-0.248779296875</v>
      </c>
      <c r="C875">
        <v>-0.253662109375</v>
      </c>
      <c r="D875">
        <v>0.93115234375</v>
      </c>
      <c r="E875">
        <v>-5.558013916015625</v>
      </c>
      <c r="F875">
        <v>-11.37161254882812</v>
      </c>
      <c r="G875">
        <v>-5.672454833984375</v>
      </c>
    </row>
    <row r="876" spans="1:7" x14ac:dyDescent="0.35">
      <c r="A876">
        <f>875*(1/37)</f>
        <v>23.648648648648649</v>
      </c>
      <c r="B876">
        <v>0.119873046875</v>
      </c>
      <c r="C876">
        <v>3.3935546875E-2</v>
      </c>
      <c r="D876">
        <v>1.018798828125</v>
      </c>
      <c r="E876">
        <v>-3.60107421875</v>
      </c>
      <c r="F876">
        <v>2.838134765625</v>
      </c>
      <c r="G876">
        <v>-4.634857177734375</v>
      </c>
    </row>
    <row r="877" spans="1:7" x14ac:dyDescent="0.35">
      <c r="A877">
        <f>876*(1/37)</f>
        <v>23.675675675675677</v>
      </c>
      <c r="B877">
        <v>5.3466796875E-2</v>
      </c>
      <c r="C877">
        <v>-0.12744140625</v>
      </c>
      <c r="D877">
        <v>0.63720703125</v>
      </c>
      <c r="E877">
        <v>1.88446044921875</v>
      </c>
      <c r="F877">
        <v>-5.22613525390625</v>
      </c>
      <c r="G877">
        <v>-10.2691650390625</v>
      </c>
    </row>
    <row r="878" spans="1:7" x14ac:dyDescent="0.35">
      <c r="A878">
        <f>877*(1/37)</f>
        <v>23.702702702702705</v>
      </c>
      <c r="B878">
        <v>0.111083984375</v>
      </c>
      <c r="C878">
        <v>-0.34033203125</v>
      </c>
      <c r="D878">
        <v>0.871337890625</v>
      </c>
      <c r="E878">
        <v>2.277374267578125</v>
      </c>
      <c r="F878">
        <v>-17.51708984375</v>
      </c>
      <c r="G878">
        <v>-7.97271728515625</v>
      </c>
    </row>
    <row r="879" spans="1:7" x14ac:dyDescent="0.35">
      <c r="A879">
        <f>878*(1/37)</f>
        <v>23.72972972972973</v>
      </c>
      <c r="B879">
        <v>0.609130859375</v>
      </c>
      <c r="C879">
        <v>-3.662109375E-3</v>
      </c>
      <c r="D879">
        <v>1.18408203125</v>
      </c>
      <c r="E879">
        <v>1.491546630859375</v>
      </c>
      <c r="F879">
        <v>-12.908935546875</v>
      </c>
      <c r="G879">
        <v>7.122039794921875</v>
      </c>
    </row>
    <row r="880" spans="1:7" x14ac:dyDescent="0.35">
      <c r="A880">
        <f>879*(1/37)</f>
        <v>23.756756756756758</v>
      </c>
      <c r="B880">
        <v>-6.25E-2</v>
      </c>
      <c r="C880">
        <v>-0.907958984375</v>
      </c>
      <c r="D880">
        <v>1.400634765625</v>
      </c>
      <c r="E880">
        <v>16.7694091796875</v>
      </c>
      <c r="F880">
        <v>0.537872314453125</v>
      </c>
      <c r="G880">
        <v>-4.90570068359375</v>
      </c>
    </row>
    <row r="881" spans="1:7" x14ac:dyDescent="0.35">
      <c r="A881">
        <f>880*(1/37)</f>
        <v>23.783783783783786</v>
      </c>
      <c r="B881">
        <v>-0.2939453125</v>
      </c>
      <c r="C881">
        <v>2.978515625E-2</v>
      </c>
      <c r="D881">
        <v>0.958740234375</v>
      </c>
      <c r="E881">
        <v>-2.819061279296875</v>
      </c>
      <c r="F881">
        <v>-4.0740966796875</v>
      </c>
      <c r="G881">
        <v>-12.56942749023438</v>
      </c>
    </row>
    <row r="882" spans="1:7" x14ac:dyDescent="0.35">
      <c r="A882">
        <f>881*(1/37)</f>
        <v>23.810810810810811</v>
      </c>
      <c r="B882">
        <v>0.994873046875</v>
      </c>
      <c r="C882">
        <v>-0.75732421875</v>
      </c>
      <c r="D882">
        <v>1.3408203125</v>
      </c>
      <c r="E882">
        <v>11.08551025390625</v>
      </c>
      <c r="F882">
        <v>-0.232696533203125</v>
      </c>
      <c r="G882">
        <v>-1.07574462890625</v>
      </c>
    </row>
    <row r="883" spans="1:7" x14ac:dyDescent="0.35">
      <c r="A883">
        <f>882*(1/37)</f>
        <v>23.837837837837839</v>
      </c>
      <c r="B883">
        <v>-5.2001953125E-2</v>
      </c>
      <c r="C883">
        <v>0.55029296875</v>
      </c>
      <c r="D883">
        <v>1.1513671875</v>
      </c>
      <c r="E883">
        <v>15.98739624023438</v>
      </c>
      <c r="F883">
        <v>-7.915496826171875</v>
      </c>
      <c r="G883">
        <v>-14.10293579101562</v>
      </c>
    </row>
    <row r="884" spans="1:7" x14ac:dyDescent="0.35">
      <c r="A884">
        <f>883*(1/37)</f>
        <v>23.864864864864867</v>
      </c>
      <c r="B884">
        <v>2.5390625E-2</v>
      </c>
      <c r="C884">
        <v>-0.50439453125</v>
      </c>
      <c r="D884">
        <v>1.6923828125</v>
      </c>
      <c r="E884">
        <v>6.191253662109375</v>
      </c>
      <c r="F884">
        <v>-2.155303955078125</v>
      </c>
      <c r="G884">
        <v>-5.290985107421875</v>
      </c>
    </row>
    <row r="885" spans="1:7" x14ac:dyDescent="0.35">
      <c r="A885">
        <f>884*(1/37)</f>
        <v>23.891891891891895</v>
      </c>
      <c r="B885">
        <v>0.52392578125</v>
      </c>
      <c r="C885">
        <v>1.1513671875</v>
      </c>
      <c r="D885">
        <v>1.1474609375</v>
      </c>
      <c r="E885">
        <v>-0.46539306640625</v>
      </c>
      <c r="F885">
        <v>14.27459716796875</v>
      </c>
      <c r="G885">
        <v>-16.780853271484379</v>
      </c>
    </row>
    <row r="886" spans="1:7" x14ac:dyDescent="0.35">
      <c r="A886">
        <f>885*(1/37)</f>
        <v>23.918918918918919</v>
      </c>
      <c r="B886">
        <v>-0.33642578125</v>
      </c>
      <c r="C886">
        <v>-9.7900390625E-2</v>
      </c>
      <c r="D886">
        <v>1.371337890625</v>
      </c>
      <c r="E886">
        <v>3.841400146484375</v>
      </c>
      <c r="F886">
        <v>-7.595062255859375</v>
      </c>
      <c r="G886">
        <v>2.758026123046875</v>
      </c>
    </row>
    <row r="887" spans="1:7" x14ac:dyDescent="0.35">
      <c r="A887">
        <f>886*(1/37)</f>
        <v>23.945945945945947</v>
      </c>
      <c r="B887">
        <v>-0.61669921875</v>
      </c>
      <c r="C887">
        <v>-1.787841796875</v>
      </c>
      <c r="D887">
        <v>0.50341796875</v>
      </c>
      <c r="E887">
        <v>24.60479736328125</v>
      </c>
      <c r="F887">
        <v>-19.5465087890625</v>
      </c>
      <c r="G887">
        <v>-20.6146240234375</v>
      </c>
    </row>
    <row r="888" spans="1:7" x14ac:dyDescent="0.35">
      <c r="A888">
        <f>887*(1/37)</f>
        <v>23.972972972972975</v>
      </c>
      <c r="B888">
        <v>0.55224609375</v>
      </c>
      <c r="C888">
        <v>-0.287841796875</v>
      </c>
      <c r="D888">
        <v>0.260986328125</v>
      </c>
      <c r="E888">
        <v>-7.62939453125E-2</v>
      </c>
      <c r="F888">
        <v>13.21029663085938</v>
      </c>
      <c r="G888">
        <v>-19.222259521484379</v>
      </c>
    </row>
    <row r="889" spans="1:7" x14ac:dyDescent="0.35">
      <c r="A889">
        <f>888*(1/37)</f>
        <v>24</v>
      </c>
      <c r="B889">
        <v>-1.611328125E-2</v>
      </c>
      <c r="C889">
        <v>8.1787109375E-2</v>
      </c>
      <c r="D889">
        <v>1.35791015625</v>
      </c>
      <c r="E889">
        <v>-16.13616943359375</v>
      </c>
      <c r="F889">
        <v>22.426605224609379</v>
      </c>
      <c r="G889">
        <v>-22.552490234375</v>
      </c>
    </row>
    <row r="890" spans="1:7" x14ac:dyDescent="0.35">
      <c r="A890">
        <f>889*(1/37)</f>
        <v>24.027027027027028</v>
      </c>
      <c r="B890">
        <v>8.203125E-2</v>
      </c>
      <c r="C890">
        <v>0.63671875</v>
      </c>
      <c r="D890">
        <v>4.296875E-2</v>
      </c>
      <c r="E890">
        <v>-5.558013916015625</v>
      </c>
      <c r="F890">
        <v>2.4566650390625</v>
      </c>
      <c r="G890">
        <v>-8.739471435546875</v>
      </c>
    </row>
    <row r="891" spans="1:7" x14ac:dyDescent="0.35">
      <c r="A891">
        <f>890*(1/37)</f>
        <v>24.054054054054056</v>
      </c>
      <c r="B891">
        <v>-0.132568359375</v>
      </c>
      <c r="C891">
        <v>-0.48046875</v>
      </c>
      <c r="D891">
        <v>0.876220703125</v>
      </c>
      <c r="E891">
        <v>3.841400146484375</v>
      </c>
      <c r="F891">
        <v>-12.52365112304688</v>
      </c>
      <c r="G891">
        <v>-14.10293579101562</v>
      </c>
    </row>
    <row r="892" spans="1:7" x14ac:dyDescent="0.35">
      <c r="A892">
        <f>891*(1/37)</f>
        <v>24.081081081081081</v>
      </c>
      <c r="B892">
        <v>0.27880859375</v>
      </c>
      <c r="C892">
        <v>-0.279541015625</v>
      </c>
      <c r="D892">
        <v>0.42724609375</v>
      </c>
      <c r="E892">
        <v>-6.732940673828125</v>
      </c>
      <c r="F892">
        <v>0.5340576171875</v>
      </c>
      <c r="G892">
        <v>-11.03591918945312</v>
      </c>
    </row>
    <row r="893" spans="1:7" x14ac:dyDescent="0.35">
      <c r="A893">
        <f>892*(1/37)</f>
        <v>24.108108108108109</v>
      </c>
      <c r="B893">
        <v>0.22607421875</v>
      </c>
      <c r="C893">
        <v>0.600830078125</v>
      </c>
      <c r="D893">
        <v>1.197998046875</v>
      </c>
      <c r="E893">
        <v>-6.7291259765625</v>
      </c>
      <c r="F893">
        <v>7.4462890625</v>
      </c>
      <c r="G893">
        <v>-4.90570068359375</v>
      </c>
    </row>
    <row r="894" spans="1:7" x14ac:dyDescent="0.35">
      <c r="A894">
        <f>893*(1/37)</f>
        <v>24.135135135135137</v>
      </c>
      <c r="B894">
        <v>0.10302734375</v>
      </c>
      <c r="C894">
        <v>-0.21337890625</v>
      </c>
      <c r="D894">
        <v>0.266845703125</v>
      </c>
      <c r="E894">
        <v>14.3890380859375</v>
      </c>
      <c r="F894">
        <v>-2.155303955078125</v>
      </c>
      <c r="G894">
        <v>-9.8876953125</v>
      </c>
    </row>
    <row r="895" spans="1:7" x14ac:dyDescent="0.35">
      <c r="A895">
        <f>894*(1/37)</f>
        <v>24.162162162162165</v>
      </c>
      <c r="B895">
        <v>0.224853515625</v>
      </c>
      <c r="C895">
        <v>-1.0986328125E-2</v>
      </c>
      <c r="D895">
        <v>1.0478515625</v>
      </c>
      <c r="E895">
        <v>-2.044677734375</v>
      </c>
      <c r="F895">
        <v>13.97705078125</v>
      </c>
      <c r="G895">
        <v>-12.18414306640625</v>
      </c>
    </row>
    <row r="896" spans="1:7" x14ac:dyDescent="0.35">
      <c r="A896">
        <f>895*(1/37)</f>
        <v>24.189189189189189</v>
      </c>
      <c r="B896">
        <v>1.220703125E-3</v>
      </c>
      <c r="C896">
        <v>0.193359375</v>
      </c>
      <c r="D896">
        <v>1.31103515625</v>
      </c>
      <c r="E896">
        <v>-1.644134521484375</v>
      </c>
      <c r="F896">
        <v>4.3792724609375</v>
      </c>
      <c r="G896">
        <v>-0.308990478515625</v>
      </c>
    </row>
    <row r="897" spans="1:7" x14ac:dyDescent="0.35">
      <c r="A897">
        <f>896*(1/37)</f>
        <v>24.216216216216218</v>
      </c>
      <c r="B897">
        <v>0.3056640625</v>
      </c>
      <c r="C897">
        <v>0.52685546875</v>
      </c>
      <c r="D897">
        <v>0.70947265625</v>
      </c>
      <c r="E897">
        <v>-11.43646240234375</v>
      </c>
      <c r="F897">
        <v>6.683349609375</v>
      </c>
      <c r="G897">
        <v>-2.605438232421875</v>
      </c>
    </row>
    <row r="898" spans="1:7" x14ac:dyDescent="0.35">
      <c r="A898">
        <f>897*(1/37)</f>
        <v>24.243243243243246</v>
      </c>
      <c r="B898">
        <v>-0.552978515625</v>
      </c>
      <c r="C898">
        <v>-0.611328125</v>
      </c>
      <c r="D898">
        <v>1.0263671875</v>
      </c>
      <c r="E898">
        <v>-7.518768310546875</v>
      </c>
      <c r="F898">
        <v>-4.566192626953125</v>
      </c>
      <c r="G898">
        <v>-4.520416259765625</v>
      </c>
    </row>
    <row r="899" spans="1:7" x14ac:dyDescent="0.35">
      <c r="A899">
        <f>898*(1/37)</f>
        <v>24.27027027027027</v>
      </c>
      <c r="B899">
        <v>0.10302734375</v>
      </c>
      <c r="C899">
        <v>5.46875E-2</v>
      </c>
      <c r="D899">
        <v>1.093017578125</v>
      </c>
      <c r="E899">
        <v>-13.78631591796875</v>
      </c>
      <c r="F899">
        <v>6.744384765625</v>
      </c>
      <c r="G899">
        <v>-3.3721923828125</v>
      </c>
    </row>
    <row r="900" spans="1:7" x14ac:dyDescent="0.35">
      <c r="A900">
        <f>899*(1/37)</f>
        <v>24.297297297297298</v>
      </c>
      <c r="B900">
        <v>-1.46484375E-2</v>
      </c>
      <c r="C900">
        <v>-0.160400390625</v>
      </c>
      <c r="D900">
        <v>1.078125</v>
      </c>
      <c r="E900">
        <v>-3.60107421875</v>
      </c>
      <c r="F900">
        <v>-3.688812255859375</v>
      </c>
      <c r="G900">
        <v>-7.205963134765625</v>
      </c>
    </row>
    <row r="901" spans="1:7" x14ac:dyDescent="0.35">
      <c r="A901">
        <f>900*(1/37)</f>
        <v>24.324324324324326</v>
      </c>
      <c r="B901">
        <v>0.43359375</v>
      </c>
      <c r="C901">
        <v>0.392822265625</v>
      </c>
      <c r="D901">
        <v>1.1123046875</v>
      </c>
      <c r="E901">
        <v>-21.228790283203121</v>
      </c>
      <c r="F901">
        <v>-4.840850830078125</v>
      </c>
      <c r="G901">
        <v>-13.336181640625</v>
      </c>
    </row>
    <row r="902" spans="1:7" x14ac:dyDescent="0.35">
      <c r="A902">
        <f>901*(1/37)</f>
        <v>24.351351351351354</v>
      </c>
      <c r="B902">
        <v>-0.2861328125</v>
      </c>
      <c r="C902">
        <v>-0.38330078125</v>
      </c>
      <c r="D902">
        <v>0.6923828125</v>
      </c>
      <c r="E902">
        <v>-9.082794189453125</v>
      </c>
      <c r="F902">
        <v>-4.840850830078125</v>
      </c>
      <c r="G902">
        <v>6.2408447265625</v>
      </c>
    </row>
    <row r="903" spans="1:7" x14ac:dyDescent="0.35">
      <c r="A903">
        <f>902*(1/37)</f>
        <v>24.378378378378379</v>
      </c>
      <c r="B903">
        <v>0.133544921875</v>
      </c>
      <c r="C903">
        <v>-0.67041015625</v>
      </c>
      <c r="D903">
        <v>1.058349609375</v>
      </c>
      <c r="E903">
        <v>-6.732940673828125</v>
      </c>
      <c r="F903">
        <v>-6.763458251953125</v>
      </c>
      <c r="G903">
        <v>-0.308990478515625</v>
      </c>
    </row>
    <row r="904" spans="1:7" x14ac:dyDescent="0.35">
      <c r="A904">
        <f>903*(1/37)</f>
        <v>24.405405405405407</v>
      </c>
      <c r="B904">
        <v>-2.2705078125E-2</v>
      </c>
      <c r="C904">
        <v>-6.8359375E-2</v>
      </c>
      <c r="D904">
        <v>1.54931640625</v>
      </c>
      <c r="E904">
        <v>-11.2152099609375</v>
      </c>
      <c r="F904">
        <v>-4.840850830078125</v>
      </c>
      <c r="G904">
        <v>-6.053924560546875</v>
      </c>
    </row>
    <row r="905" spans="1:7" x14ac:dyDescent="0.35">
      <c r="A905">
        <f>904*(1/37)</f>
        <v>24.432432432432435</v>
      </c>
      <c r="B905">
        <v>0.568359375</v>
      </c>
      <c r="C905">
        <v>-0.517578125</v>
      </c>
      <c r="D905">
        <v>0.776611328125</v>
      </c>
      <c r="E905">
        <v>-3.993988037109375</v>
      </c>
      <c r="F905">
        <v>-0.614166259765625</v>
      </c>
      <c r="G905">
        <v>0.843048095703125</v>
      </c>
    </row>
    <row r="906" spans="1:7" x14ac:dyDescent="0.35">
      <c r="A906">
        <f>905*(1/37)</f>
        <v>24.45945945945946</v>
      </c>
      <c r="B906">
        <v>-0.162841796875</v>
      </c>
      <c r="C906">
        <v>-0.383544921875</v>
      </c>
      <c r="D906">
        <v>0.83935546875</v>
      </c>
      <c r="E906">
        <v>0.316619873046875</v>
      </c>
      <c r="F906">
        <v>-10.81085205078125</v>
      </c>
      <c r="G906">
        <v>-3.3721923828125</v>
      </c>
    </row>
    <row r="907" spans="1:7" x14ac:dyDescent="0.35">
      <c r="A907">
        <f>906*(1/37)</f>
        <v>24.486486486486488</v>
      </c>
      <c r="B907">
        <v>6.494140625E-2</v>
      </c>
      <c r="C907">
        <v>-0.2822265625</v>
      </c>
      <c r="D907">
        <v>1.419921875</v>
      </c>
      <c r="E907">
        <v>-2.81524658203125</v>
      </c>
      <c r="F907">
        <v>-11.75689697265625</v>
      </c>
      <c r="G907">
        <v>-7.205963134765625</v>
      </c>
    </row>
    <row r="908" spans="1:7" x14ac:dyDescent="0.35">
      <c r="A908">
        <f>907*(1/37)</f>
        <v>24.513513513513516</v>
      </c>
      <c r="B908">
        <v>0.29833984375</v>
      </c>
      <c r="C908">
        <v>-0.2001953125</v>
      </c>
      <c r="D908">
        <v>1.46484375</v>
      </c>
      <c r="E908">
        <v>3.841400146484375</v>
      </c>
      <c r="F908">
        <v>-1.766204833984375</v>
      </c>
      <c r="G908">
        <v>-6.8206787109375</v>
      </c>
    </row>
    <row r="909" spans="1:7" x14ac:dyDescent="0.35">
      <c r="A909">
        <f>908*(1/37)</f>
        <v>24.54054054054054</v>
      </c>
      <c r="B909">
        <v>0.283447265625</v>
      </c>
      <c r="C909">
        <v>-7.1533203125E-2</v>
      </c>
      <c r="D909">
        <v>0.9580078125</v>
      </c>
      <c r="E909">
        <v>3.448486328125</v>
      </c>
      <c r="F909">
        <v>4.619598388671875</v>
      </c>
      <c r="G909">
        <v>-1.83868408203125</v>
      </c>
    </row>
    <row r="910" spans="1:7" x14ac:dyDescent="0.35">
      <c r="A910">
        <f>909*(1/37)</f>
        <v>24.567567567567568</v>
      </c>
      <c r="B910">
        <v>7.421875E-2</v>
      </c>
      <c r="C910">
        <v>0.249755859375</v>
      </c>
      <c r="D910">
        <v>1.263427734375</v>
      </c>
      <c r="E910">
        <v>6.58416748046875</v>
      </c>
      <c r="F910">
        <v>3.22723388671875</v>
      </c>
      <c r="G910">
        <v>-9.922027587890625</v>
      </c>
    </row>
    <row r="911" spans="1:7" x14ac:dyDescent="0.35">
      <c r="A911">
        <f>910*(1/37)</f>
        <v>24.594594594594597</v>
      </c>
      <c r="B911">
        <v>8.7890625E-2</v>
      </c>
      <c r="C911">
        <v>-0.209228515625</v>
      </c>
      <c r="D911">
        <v>1.38232421875</v>
      </c>
      <c r="E911">
        <v>-3.993988037109375</v>
      </c>
      <c r="F911">
        <v>10.13946533203125</v>
      </c>
      <c r="G911">
        <v>-5.28717041015625</v>
      </c>
    </row>
    <row r="912" spans="1:7" x14ac:dyDescent="0.35">
      <c r="A912">
        <f>911*(1/37)</f>
        <v>24.621621621621625</v>
      </c>
      <c r="B912">
        <v>0.20263671875</v>
      </c>
      <c r="C912">
        <v>-0.456298828125</v>
      </c>
      <c r="D912">
        <v>1.008544921875</v>
      </c>
      <c r="E912">
        <v>8.544921875</v>
      </c>
      <c r="F912">
        <v>4.7607421875</v>
      </c>
      <c r="G912">
        <v>-13.336181640625</v>
      </c>
    </row>
    <row r="913" spans="1:7" x14ac:dyDescent="0.35">
      <c r="A913">
        <f>912*(1/37)</f>
        <v>24.648648648648649</v>
      </c>
      <c r="B913">
        <v>0.178466796875</v>
      </c>
      <c r="C913">
        <v>-0.168701171875</v>
      </c>
      <c r="D913">
        <v>0.96826171875</v>
      </c>
      <c r="E913">
        <v>14.02664184570312</v>
      </c>
      <c r="F913">
        <v>-6.7596435546875</v>
      </c>
      <c r="G913">
        <v>-10.2691650390625</v>
      </c>
    </row>
    <row r="914" spans="1:7" x14ac:dyDescent="0.35">
      <c r="A914">
        <f>913*(1/37)</f>
        <v>24.675675675675677</v>
      </c>
      <c r="B914">
        <v>3.564453125E-2</v>
      </c>
      <c r="C914">
        <v>0.16748046875</v>
      </c>
      <c r="D914">
        <v>1.305908203125</v>
      </c>
      <c r="E914">
        <v>5.016326904296875</v>
      </c>
      <c r="F914">
        <v>0.152587890625</v>
      </c>
      <c r="G914">
        <v>7.62939453125E-2</v>
      </c>
    </row>
    <row r="915" spans="1:7" x14ac:dyDescent="0.35">
      <c r="A915">
        <f>914*(1/37)</f>
        <v>24.702702702702705</v>
      </c>
      <c r="B915">
        <v>0.3271484375</v>
      </c>
      <c r="C915">
        <v>-7.5927734375E-2</v>
      </c>
      <c r="D915">
        <v>0.856689453125</v>
      </c>
      <c r="E915">
        <v>9.326934814453125</v>
      </c>
      <c r="F915">
        <v>0.152587890625</v>
      </c>
      <c r="G915">
        <v>-11.80267333984375</v>
      </c>
    </row>
    <row r="916" spans="1:7" x14ac:dyDescent="0.35">
      <c r="A916">
        <f>915*(1/37)</f>
        <v>24.72972972972973</v>
      </c>
      <c r="B916">
        <v>0.731689453125</v>
      </c>
      <c r="C916">
        <v>0.1884765625</v>
      </c>
      <c r="D916">
        <v>0.746337890625</v>
      </c>
      <c r="E916">
        <v>9.326934814453125</v>
      </c>
      <c r="F916">
        <v>0.152587890625</v>
      </c>
      <c r="G916">
        <v>0.843048095703125</v>
      </c>
    </row>
    <row r="917" spans="1:7" x14ac:dyDescent="0.35">
      <c r="A917">
        <f>916*(1/37)</f>
        <v>24.756756756756758</v>
      </c>
      <c r="B917">
        <v>0.26953125</v>
      </c>
      <c r="C917">
        <v>-2.9296875E-2</v>
      </c>
      <c r="D917">
        <v>0.600830078125</v>
      </c>
      <c r="E917">
        <v>3.032684326171875</v>
      </c>
      <c r="F917">
        <v>20.1263427734375</v>
      </c>
      <c r="G917">
        <v>-8.73565673828125</v>
      </c>
    </row>
    <row r="918" spans="1:7" x14ac:dyDescent="0.35">
      <c r="A918">
        <f>917*(1/37)</f>
        <v>24.783783783783786</v>
      </c>
      <c r="B918">
        <v>0.329833984375</v>
      </c>
      <c r="C918">
        <v>1.5625E-2</v>
      </c>
      <c r="D918">
        <v>1.101806640625</v>
      </c>
      <c r="E918">
        <v>1.293182373046875</v>
      </c>
      <c r="F918">
        <v>7.83538818359375</v>
      </c>
      <c r="G918">
        <v>-2.99072265625</v>
      </c>
    </row>
    <row r="919" spans="1:7" x14ac:dyDescent="0.35">
      <c r="A919">
        <f>918*(1/37)</f>
        <v>24.810810810810811</v>
      </c>
      <c r="B919">
        <v>0.5185546875</v>
      </c>
      <c r="C919">
        <v>0.22119140625</v>
      </c>
      <c r="D919">
        <v>0.720703125</v>
      </c>
      <c r="E919">
        <v>5.016326904296875</v>
      </c>
      <c r="F919">
        <v>13.21029663085938</v>
      </c>
      <c r="G919">
        <v>6.206512451171875</v>
      </c>
    </row>
    <row r="920" spans="1:7" x14ac:dyDescent="0.35">
      <c r="A920">
        <f>919*(1/37)</f>
        <v>24.837837837837839</v>
      </c>
      <c r="B920">
        <v>0.5068359375</v>
      </c>
      <c r="C920">
        <v>0.8046875</v>
      </c>
      <c r="D920">
        <v>1.521728515625</v>
      </c>
      <c r="E920">
        <v>-0.46539306640625</v>
      </c>
      <c r="F920">
        <v>5.53131103515625</v>
      </c>
      <c r="G920">
        <v>-6.8206787109375</v>
      </c>
    </row>
    <row r="921" spans="1:7" x14ac:dyDescent="0.35">
      <c r="A921">
        <f>920*(1/37)</f>
        <v>24.864864864864867</v>
      </c>
      <c r="B921">
        <v>0.3564453125</v>
      </c>
      <c r="C921">
        <v>-0.101318359375</v>
      </c>
      <c r="D921">
        <v>1.0185546875</v>
      </c>
      <c r="E921">
        <v>5.016326904296875</v>
      </c>
      <c r="F921">
        <v>-3.688812255859375</v>
      </c>
      <c r="G921">
        <v>-12.44735717773438</v>
      </c>
    </row>
    <row r="922" spans="1:7" x14ac:dyDescent="0.35">
      <c r="A922">
        <f>921*(1/37)</f>
        <v>24.891891891891895</v>
      </c>
      <c r="B922">
        <v>-0.240234375</v>
      </c>
      <c r="C922">
        <v>0.587646484375</v>
      </c>
      <c r="D922">
        <v>0.8583984375</v>
      </c>
      <c r="E922">
        <v>4.23431396484375</v>
      </c>
      <c r="F922">
        <v>-14.44625854492188</v>
      </c>
      <c r="G922">
        <v>-1.19781494140625</v>
      </c>
    </row>
    <row r="923" spans="1:7" x14ac:dyDescent="0.35">
      <c r="A923">
        <f>922*(1/37)</f>
        <v>24.918918918918919</v>
      </c>
      <c r="B923">
        <v>2.05078125E-2</v>
      </c>
      <c r="C923">
        <v>-8.056640625E-3</v>
      </c>
      <c r="D923">
        <v>1.314453125</v>
      </c>
      <c r="E923">
        <v>1.0986328125</v>
      </c>
      <c r="F923">
        <v>6.298065185546875</v>
      </c>
      <c r="G923">
        <v>14.6331787109375</v>
      </c>
    </row>
    <row r="924" spans="1:7" x14ac:dyDescent="0.35">
      <c r="A924">
        <f>923*(1/37)</f>
        <v>24.945945945945947</v>
      </c>
      <c r="B924">
        <v>0.230224609375</v>
      </c>
      <c r="C924">
        <v>-0.510986328125</v>
      </c>
      <c r="D924">
        <v>1.03857421875</v>
      </c>
      <c r="E924">
        <v>7.366180419921875</v>
      </c>
      <c r="F924">
        <v>12.05825805664062</v>
      </c>
      <c r="G924">
        <v>14.251708984375</v>
      </c>
    </row>
    <row r="925" spans="1:7" x14ac:dyDescent="0.35">
      <c r="A925">
        <f>924*(1/37)</f>
        <v>24.972972972972975</v>
      </c>
      <c r="B925">
        <v>0.12158203125</v>
      </c>
      <c r="C925">
        <v>0.197509765625</v>
      </c>
      <c r="D925">
        <v>0.940673828125</v>
      </c>
      <c r="E925">
        <v>2.071380615234375</v>
      </c>
      <c r="F925">
        <v>-9.063720703125</v>
      </c>
      <c r="G925">
        <v>13.8702392578125</v>
      </c>
    </row>
    <row r="926" spans="1:7" x14ac:dyDescent="0.35">
      <c r="A926">
        <f>925*(1/37)</f>
        <v>25</v>
      </c>
      <c r="B926">
        <v>-0.4296875</v>
      </c>
      <c r="C926">
        <v>0.134521484375</v>
      </c>
      <c r="D926">
        <v>1.040283203125</v>
      </c>
      <c r="E926">
        <v>-3.993988037109375</v>
      </c>
      <c r="F926">
        <v>-7.91168212890625</v>
      </c>
      <c r="G926">
        <v>-6.439208984375</v>
      </c>
    </row>
    <row r="927" spans="1:7" x14ac:dyDescent="0.35">
      <c r="A927">
        <f>926*(1/37)</f>
        <v>25.027027027027028</v>
      </c>
      <c r="B927">
        <v>4.0771484375E-2</v>
      </c>
      <c r="C927">
        <v>-0.33837890625</v>
      </c>
      <c r="D927">
        <v>1.46875</v>
      </c>
      <c r="E927">
        <v>-8.30078125</v>
      </c>
      <c r="F927">
        <v>2.071380615234375</v>
      </c>
      <c r="G927">
        <v>-4.52423095703125</v>
      </c>
    </row>
    <row r="928" spans="1:7" x14ac:dyDescent="0.35">
      <c r="A928">
        <f>927*(1/37)</f>
        <v>25.054054054054056</v>
      </c>
      <c r="B928">
        <v>-0.43701171875</v>
      </c>
      <c r="C928">
        <v>0.930419921875</v>
      </c>
      <c r="D928">
        <v>1.542236328125</v>
      </c>
      <c r="E928">
        <v>3.62396240234375</v>
      </c>
      <c r="F928">
        <v>-16.750335693359379</v>
      </c>
      <c r="G928">
        <v>5.82122802734375</v>
      </c>
    </row>
    <row r="929" spans="1:7" x14ac:dyDescent="0.35">
      <c r="A929">
        <f>928*(1/37)</f>
        <v>25.081081081081081</v>
      </c>
      <c r="B929">
        <v>5.9814453125E-2</v>
      </c>
      <c r="C929">
        <v>-0.2021484375</v>
      </c>
      <c r="D929">
        <v>0.769775390625</v>
      </c>
      <c r="E929">
        <v>3.05938720703125</v>
      </c>
      <c r="F929">
        <v>-13.78631591796875</v>
      </c>
      <c r="G929">
        <v>13.48495483398438</v>
      </c>
    </row>
    <row r="930" spans="1:7" x14ac:dyDescent="0.35">
      <c r="A930">
        <f>929*(1/37)</f>
        <v>25.108108108108109</v>
      </c>
      <c r="B930">
        <v>-8.3984375E-2</v>
      </c>
      <c r="C930">
        <v>-7.5439453125E-2</v>
      </c>
      <c r="D930">
        <v>1.69189453125</v>
      </c>
      <c r="E930">
        <v>-2.819061279296875</v>
      </c>
      <c r="F930">
        <v>10.13946533203125</v>
      </c>
      <c r="G930">
        <v>16.933441162109379</v>
      </c>
    </row>
    <row r="931" spans="1:7" x14ac:dyDescent="0.35">
      <c r="A931">
        <f>930*(1/37)</f>
        <v>25.135135135135137</v>
      </c>
      <c r="B931">
        <v>-0.543212890625</v>
      </c>
      <c r="C931">
        <v>9.6923828125E-2</v>
      </c>
      <c r="D931">
        <v>1.702880859375</v>
      </c>
      <c r="E931">
        <v>-2.033233642578125</v>
      </c>
      <c r="F931">
        <v>6.298065185546875</v>
      </c>
      <c r="G931">
        <v>16.551971435546879</v>
      </c>
    </row>
    <row r="932" spans="1:7" x14ac:dyDescent="0.35">
      <c r="A932">
        <f>931*(1/37)</f>
        <v>25.162162162162165</v>
      </c>
      <c r="B932">
        <v>0.293701171875</v>
      </c>
      <c r="C932">
        <v>-0.3994140625</v>
      </c>
      <c r="D932">
        <v>0.47021484375</v>
      </c>
      <c r="E932">
        <v>2.666473388671875</v>
      </c>
      <c r="F932">
        <v>-9.754180908203125</v>
      </c>
      <c r="G932">
        <v>-6.053924560546875</v>
      </c>
    </row>
    <row r="933" spans="1:7" x14ac:dyDescent="0.35">
      <c r="A933">
        <f>932*(1/37)</f>
        <v>25.189189189189189</v>
      </c>
      <c r="B933">
        <v>0.208984375</v>
      </c>
      <c r="C933">
        <v>-0.221923828125</v>
      </c>
      <c r="D933">
        <v>0.610595703125</v>
      </c>
      <c r="E933">
        <v>-7.62939453125E-2</v>
      </c>
      <c r="F933">
        <v>-0.232696533203125</v>
      </c>
      <c r="G933">
        <v>-2.223968505859375</v>
      </c>
    </row>
    <row r="934" spans="1:7" x14ac:dyDescent="0.35">
      <c r="A934">
        <f>933*(1/37)</f>
        <v>25.216216216216218</v>
      </c>
      <c r="B934">
        <v>8.1298828125E-2</v>
      </c>
      <c r="C934">
        <v>0.144287109375</v>
      </c>
      <c r="D934">
        <v>1.543212890625</v>
      </c>
      <c r="E934">
        <v>-7.62939453125E-2</v>
      </c>
      <c r="F934">
        <v>-8.296966552734375</v>
      </c>
      <c r="G934">
        <v>13.10348510742188</v>
      </c>
    </row>
    <row r="935" spans="1:7" x14ac:dyDescent="0.35">
      <c r="A935">
        <f>934*(1/37)</f>
        <v>25.243243243243246</v>
      </c>
      <c r="B935">
        <v>6.103515625E-3</v>
      </c>
      <c r="C935">
        <v>0.1640625</v>
      </c>
      <c r="D935">
        <v>1.048583984375</v>
      </c>
      <c r="E935">
        <v>4.23431396484375</v>
      </c>
      <c r="F935">
        <v>-2.92205810546875</v>
      </c>
      <c r="G935">
        <v>5.970001220703125</v>
      </c>
    </row>
    <row r="936" spans="1:7" x14ac:dyDescent="0.35">
      <c r="A936">
        <f>935*(1/37)</f>
        <v>25.27027027027027</v>
      </c>
      <c r="B936">
        <v>-5.8837890625E-2</v>
      </c>
      <c r="C936">
        <v>4.345703125E-2</v>
      </c>
      <c r="D936">
        <v>1.375244140625</v>
      </c>
      <c r="E936">
        <v>-3.60107421875</v>
      </c>
      <c r="F936">
        <v>-8.6822509765625</v>
      </c>
      <c r="G936">
        <v>-10.2691650390625</v>
      </c>
    </row>
    <row r="937" spans="1:7" x14ac:dyDescent="0.35">
      <c r="A937">
        <f>936*(1/37)</f>
        <v>25.297297297297298</v>
      </c>
      <c r="B937">
        <v>0.196533203125</v>
      </c>
      <c r="C937">
        <v>-9.7900390625E-2</v>
      </c>
      <c r="D937">
        <v>1.1572265625</v>
      </c>
      <c r="E937">
        <v>3.452301025390625</v>
      </c>
      <c r="F937">
        <v>-3.688812255859375</v>
      </c>
      <c r="G937">
        <v>7.62939453125E-2</v>
      </c>
    </row>
    <row r="938" spans="1:7" x14ac:dyDescent="0.35">
      <c r="A938">
        <f>937*(1/37)</f>
        <v>25.324324324324326</v>
      </c>
      <c r="B938">
        <v>4.39453125E-2</v>
      </c>
      <c r="C938">
        <v>-0.609375</v>
      </c>
      <c r="D938">
        <v>0.94384765625</v>
      </c>
      <c r="E938">
        <v>13.43154907226562</v>
      </c>
      <c r="F938">
        <v>-0.61798095703125</v>
      </c>
      <c r="G938">
        <v>9.26971435546875</v>
      </c>
    </row>
    <row r="939" spans="1:7" x14ac:dyDescent="0.35">
      <c r="A939">
        <f>938*(1/37)</f>
        <v>25.351351351351354</v>
      </c>
      <c r="B939">
        <v>-5.6640625E-2</v>
      </c>
      <c r="C939">
        <v>0.1279296875</v>
      </c>
      <c r="D939">
        <v>0.686279296875</v>
      </c>
      <c r="E939">
        <v>-2.02178955078125</v>
      </c>
      <c r="F939">
        <v>-5.611419677734375</v>
      </c>
      <c r="G939">
        <v>-16.78466796875</v>
      </c>
    </row>
    <row r="940" spans="1:7" x14ac:dyDescent="0.35">
      <c r="A940">
        <f>939*(1/37)</f>
        <v>25.378378378378379</v>
      </c>
      <c r="B940">
        <v>0.250732421875</v>
      </c>
      <c r="C940">
        <v>5.029296875E-2</v>
      </c>
      <c r="D940">
        <v>0.951904296875</v>
      </c>
      <c r="E940">
        <v>2.277374267578125</v>
      </c>
      <c r="F940">
        <v>-1.28936767578125</v>
      </c>
      <c r="G940">
        <v>10.41793823242188</v>
      </c>
    </row>
    <row r="941" spans="1:7" x14ac:dyDescent="0.35">
      <c r="A941">
        <f>940*(1/37)</f>
        <v>25.405405405405407</v>
      </c>
      <c r="B941">
        <v>-0.270263671875</v>
      </c>
      <c r="C941">
        <v>-0.423583984375</v>
      </c>
      <c r="D941">
        <v>1.353759765625</v>
      </c>
      <c r="E941">
        <v>15.98358154296875</v>
      </c>
      <c r="F941">
        <v>-15.594482421875</v>
      </c>
      <c r="G941">
        <v>9.654998779296875</v>
      </c>
    </row>
    <row r="942" spans="1:7" x14ac:dyDescent="0.35">
      <c r="A942">
        <f>941*(1/37)</f>
        <v>25.432432432432435</v>
      </c>
      <c r="B942">
        <v>0.501708984375</v>
      </c>
      <c r="C942">
        <v>0.26953125</v>
      </c>
      <c r="D942">
        <v>0.774169921875</v>
      </c>
      <c r="E942">
        <v>2.666473388671875</v>
      </c>
      <c r="F942">
        <v>-0.713348388671875</v>
      </c>
      <c r="G942">
        <v>-12.18414306640625</v>
      </c>
    </row>
    <row r="943" spans="1:7" x14ac:dyDescent="0.35">
      <c r="A943">
        <f>942*(1/37)</f>
        <v>25.45945945945946</v>
      </c>
      <c r="B943">
        <v>-0.14892578125</v>
      </c>
      <c r="C943">
        <v>0.15576171875</v>
      </c>
      <c r="D943">
        <v>0.815185546875</v>
      </c>
      <c r="E943">
        <v>12.85171508789062</v>
      </c>
      <c r="F943">
        <v>-11.75308227539062</v>
      </c>
      <c r="G943">
        <v>0.843048095703125</v>
      </c>
    </row>
    <row r="944" spans="1:7" x14ac:dyDescent="0.35">
      <c r="A944">
        <f>943*(1/37)</f>
        <v>25.486486486486488</v>
      </c>
      <c r="B944">
        <v>0.434814453125</v>
      </c>
      <c r="C944">
        <v>-7.177734375E-2</v>
      </c>
      <c r="D944">
        <v>0.94140625</v>
      </c>
      <c r="E944">
        <v>4.23431396484375</v>
      </c>
      <c r="F944">
        <v>-10.986328125</v>
      </c>
      <c r="G944">
        <v>-4.98199462890625</v>
      </c>
    </row>
    <row r="945" spans="1:7" x14ac:dyDescent="0.35">
      <c r="A945">
        <f>944*(1/37)</f>
        <v>25.513513513513516</v>
      </c>
      <c r="B945">
        <v>0.13427734375</v>
      </c>
      <c r="C945">
        <v>0.66455078125</v>
      </c>
      <c r="D945">
        <v>0.70947265625</v>
      </c>
      <c r="E945">
        <v>-12.61138916015625</v>
      </c>
      <c r="F945">
        <v>6.298065185546875</v>
      </c>
      <c r="G945">
        <v>-4.52423095703125</v>
      </c>
    </row>
    <row r="946" spans="1:7" x14ac:dyDescent="0.35">
      <c r="A946">
        <f>945*(1/37)</f>
        <v>25.54054054054054</v>
      </c>
      <c r="B946">
        <v>0.154296875</v>
      </c>
      <c r="C946">
        <v>-0.775146484375</v>
      </c>
      <c r="D946">
        <v>0.95361328125</v>
      </c>
      <c r="E946">
        <v>16.76177978515625</v>
      </c>
      <c r="F946">
        <v>-3.30352783203125</v>
      </c>
      <c r="G946">
        <v>12.71820068359375</v>
      </c>
    </row>
    <row r="947" spans="1:7" x14ac:dyDescent="0.35">
      <c r="A947">
        <f>946*(1/37)</f>
        <v>25.567567567567568</v>
      </c>
      <c r="B947">
        <v>-0.176513671875</v>
      </c>
      <c r="C947">
        <v>-0.257568359375</v>
      </c>
      <c r="D947">
        <v>1.329833984375</v>
      </c>
      <c r="E947">
        <v>-11.8255615234375</v>
      </c>
      <c r="F947">
        <v>-8.296966552734375</v>
      </c>
      <c r="G947">
        <v>-0.690460205078125</v>
      </c>
    </row>
    <row r="948" spans="1:7" x14ac:dyDescent="0.35">
      <c r="A948">
        <f>947*(1/37)</f>
        <v>25.594594594594597</v>
      </c>
      <c r="B948">
        <v>-2.9052734375E-2</v>
      </c>
      <c r="C948">
        <v>0.334228515625</v>
      </c>
      <c r="D948">
        <v>0.88623046875</v>
      </c>
      <c r="E948">
        <v>2.063751220703125</v>
      </c>
      <c r="F948">
        <v>-16.36505126953125</v>
      </c>
      <c r="G948">
        <v>1.224517822265625</v>
      </c>
    </row>
    <row r="949" spans="1:7" x14ac:dyDescent="0.35">
      <c r="A949">
        <f>948*(1/37)</f>
        <v>25.621621621621625</v>
      </c>
      <c r="B949">
        <v>1.063232421875</v>
      </c>
      <c r="C949">
        <v>0.32568359375</v>
      </c>
      <c r="D949">
        <v>0.7333984375</v>
      </c>
      <c r="E949">
        <v>-21.617889404296879</v>
      </c>
      <c r="F949">
        <v>10.47515869140625</v>
      </c>
      <c r="G949">
        <v>8.88824462890625</v>
      </c>
    </row>
    <row r="950" spans="1:7" x14ac:dyDescent="0.35">
      <c r="A950">
        <f>949*(1/37)</f>
        <v>25.648648648648649</v>
      </c>
      <c r="B950">
        <v>-0.48583984375</v>
      </c>
      <c r="C950">
        <v>0.3076171875</v>
      </c>
      <c r="D950">
        <v>0.4296875</v>
      </c>
      <c r="E950">
        <v>-10.650634765625</v>
      </c>
      <c r="F950">
        <v>9.754180908203125</v>
      </c>
      <c r="G950">
        <v>23.830413818359379</v>
      </c>
    </row>
    <row r="951" spans="1:7" x14ac:dyDescent="0.35">
      <c r="A951">
        <f>950*(1/37)</f>
        <v>25.675675675675677</v>
      </c>
      <c r="B951">
        <v>0.12939453125</v>
      </c>
      <c r="C951">
        <v>0.30859375</v>
      </c>
      <c r="D951">
        <v>0.5947265625</v>
      </c>
      <c r="E951">
        <v>-12.61138916015625</v>
      </c>
      <c r="F951">
        <v>-4.459381103515625</v>
      </c>
      <c r="G951">
        <v>11.1846923828125</v>
      </c>
    </row>
    <row r="952" spans="1:7" x14ac:dyDescent="0.35">
      <c r="A952">
        <f>951*(1/37)</f>
        <v>25.702702702702705</v>
      </c>
      <c r="B952">
        <v>-9.814453125E-2</v>
      </c>
      <c r="C952">
        <v>-8.447265625E-2</v>
      </c>
      <c r="D952">
        <v>1.033203125</v>
      </c>
      <c r="E952">
        <v>-16.5252685546875</v>
      </c>
      <c r="F952">
        <v>-2.506256103515625</v>
      </c>
      <c r="G952">
        <v>-15.63262939453125</v>
      </c>
    </row>
    <row r="953" spans="1:7" x14ac:dyDescent="0.35">
      <c r="A953">
        <f>952*(1/37)</f>
        <v>25.72972972972973</v>
      </c>
      <c r="B953">
        <v>-9.1552734375E-2</v>
      </c>
      <c r="C953">
        <v>-0.177490234375</v>
      </c>
      <c r="D953">
        <v>0.8115234375</v>
      </c>
      <c r="E953">
        <v>-14.56832885742188</v>
      </c>
      <c r="F953">
        <v>2.071380615234375</v>
      </c>
      <c r="G953">
        <v>-16.971588134765621</v>
      </c>
    </row>
    <row r="954" spans="1:7" x14ac:dyDescent="0.35">
      <c r="A954">
        <f>953*(1/37)</f>
        <v>25.756756756756758</v>
      </c>
      <c r="B954">
        <v>-0.258544921875</v>
      </c>
      <c r="C954">
        <v>-0.2080078125</v>
      </c>
      <c r="D954">
        <v>1.1376953125</v>
      </c>
      <c r="E954">
        <v>-22.01080322265625</v>
      </c>
      <c r="F954">
        <v>-13.29421997070312</v>
      </c>
      <c r="G954">
        <v>2.84576416015625</v>
      </c>
    </row>
    <row r="955" spans="1:7" x14ac:dyDescent="0.35">
      <c r="A955">
        <f>954*(1/37)</f>
        <v>25.783783783783786</v>
      </c>
      <c r="B955">
        <v>0.7353515625</v>
      </c>
      <c r="C955">
        <v>-0.7744140625</v>
      </c>
      <c r="D955">
        <v>0.79248046875</v>
      </c>
      <c r="E955">
        <v>-5.950927734375</v>
      </c>
      <c r="F955">
        <v>0.152587890625</v>
      </c>
      <c r="G955">
        <v>9.65118408203125</v>
      </c>
    </row>
    <row r="956" spans="1:7" x14ac:dyDescent="0.35">
      <c r="A956">
        <f>955*(1/37)</f>
        <v>25.810810810810811</v>
      </c>
      <c r="B956">
        <v>0.23828125</v>
      </c>
      <c r="C956">
        <v>-1.46484375E-2</v>
      </c>
      <c r="D956">
        <v>0.948486328125</v>
      </c>
      <c r="E956">
        <v>-18.093109130859379</v>
      </c>
      <c r="F956">
        <v>-4.840850830078125</v>
      </c>
      <c r="G956">
        <v>-7.587432861328125</v>
      </c>
    </row>
    <row r="957" spans="1:7" x14ac:dyDescent="0.35">
      <c r="A957">
        <f>956*(1/37)</f>
        <v>25.837837837837839</v>
      </c>
      <c r="B957">
        <v>4.8828125E-3</v>
      </c>
      <c r="C957">
        <v>-0.949462890625</v>
      </c>
      <c r="D957">
        <v>1.389892578125</v>
      </c>
      <c r="E957">
        <v>-8.693695068359375</v>
      </c>
      <c r="F957">
        <v>-5.60760498046875</v>
      </c>
      <c r="G957">
        <v>8.121490478515625</v>
      </c>
    </row>
    <row r="958" spans="1:7" x14ac:dyDescent="0.35">
      <c r="A958">
        <f>957*(1/37)</f>
        <v>25.864864864864867</v>
      </c>
      <c r="B958">
        <v>0.600830078125</v>
      </c>
      <c r="C958">
        <v>-0.344970703125</v>
      </c>
      <c r="D958">
        <v>0.824951171875</v>
      </c>
      <c r="E958">
        <v>-4.7760009765625</v>
      </c>
      <c r="F958">
        <v>5.146026611328125</v>
      </c>
      <c r="G958">
        <v>3.139495849609375</v>
      </c>
    </row>
    <row r="959" spans="1:7" x14ac:dyDescent="0.35">
      <c r="A959">
        <f>958*(1/37)</f>
        <v>25.891891891891895</v>
      </c>
      <c r="B959">
        <v>0.19970703125</v>
      </c>
      <c r="C959">
        <v>-0.701416015625</v>
      </c>
      <c r="D959">
        <v>1.484375</v>
      </c>
      <c r="E959">
        <v>-11.04354858398438</v>
      </c>
      <c r="F959">
        <v>-0.232696533203125</v>
      </c>
      <c r="G959">
        <v>-9.8876953125</v>
      </c>
    </row>
    <row r="960" spans="1:7" x14ac:dyDescent="0.35">
      <c r="A960">
        <f>959*(1/37)</f>
        <v>25.918918918918919</v>
      </c>
      <c r="B960">
        <v>0.395751953125</v>
      </c>
      <c r="C960">
        <v>-6.0302734375E-2</v>
      </c>
      <c r="D960">
        <v>1.393798828125</v>
      </c>
      <c r="E960">
        <v>-2.635955810546875</v>
      </c>
      <c r="F960">
        <v>3.99017333984375</v>
      </c>
      <c r="G960">
        <v>1.605987548828125</v>
      </c>
    </row>
    <row r="961" spans="1:7" x14ac:dyDescent="0.35">
      <c r="A961">
        <f>960*(1/37)</f>
        <v>25.945945945945947</v>
      </c>
      <c r="B961">
        <v>0.62744140625</v>
      </c>
      <c r="C961">
        <v>-0.420654296875</v>
      </c>
      <c r="D961">
        <v>0.73046875</v>
      </c>
      <c r="E961">
        <v>-2.4261474609375</v>
      </c>
      <c r="F961">
        <v>2.841949462890625</v>
      </c>
      <c r="G961">
        <v>-2.605438232421875</v>
      </c>
    </row>
    <row r="962" spans="1:7" x14ac:dyDescent="0.35">
      <c r="A962">
        <f>961*(1/37)</f>
        <v>25.972972972972975</v>
      </c>
      <c r="B962">
        <v>-3.8818359375E-2</v>
      </c>
      <c r="C962">
        <v>-0.34765625</v>
      </c>
      <c r="D962">
        <v>1.064453125</v>
      </c>
      <c r="E962">
        <v>4.23431396484375</v>
      </c>
      <c r="F962">
        <v>5.573272705078125</v>
      </c>
      <c r="G962">
        <v>6.206512451171875</v>
      </c>
    </row>
    <row r="963" spans="1:7" x14ac:dyDescent="0.35">
      <c r="A963">
        <f>962*(1/37)</f>
        <v>26</v>
      </c>
      <c r="B963">
        <v>0.27783203125</v>
      </c>
      <c r="C963">
        <v>-0.259033203125</v>
      </c>
      <c r="D963">
        <v>0.430419921875</v>
      </c>
      <c r="E963">
        <v>10.894775390625</v>
      </c>
      <c r="F963">
        <v>0.919342041015625</v>
      </c>
      <c r="G963">
        <v>7.7362060546875</v>
      </c>
    </row>
    <row r="964" spans="1:7" x14ac:dyDescent="0.35">
      <c r="A964">
        <f>963*(1/37)</f>
        <v>26.027027027027028</v>
      </c>
      <c r="B964">
        <v>0.177001953125</v>
      </c>
      <c r="C964">
        <v>2.44140625E-3</v>
      </c>
      <c r="D964">
        <v>1.380859375</v>
      </c>
      <c r="E964">
        <v>10.50186157226562</v>
      </c>
      <c r="F964">
        <v>5.146026611328125</v>
      </c>
      <c r="G964">
        <v>7.740020751953125</v>
      </c>
    </row>
    <row r="965" spans="1:7" x14ac:dyDescent="0.35">
      <c r="A965">
        <f>964*(1/37)</f>
        <v>26.054054054054056</v>
      </c>
      <c r="B965">
        <v>3.271484375E-2</v>
      </c>
      <c r="C965">
        <v>0.117919921875</v>
      </c>
      <c r="D965">
        <v>0.71142578125</v>
      </c>
      <c r="E965">
        <v>8.93402099609375</v>
      </c>
      <c r="F965">
        <v>10.52474975585938</v>
      </c>
      <c r="G965">
        <v>4.673004150390625</v>
      </c>
    </row>
    <row r="966" spans="1:7" x14ac:dyDescent="0.35">
      <c r="A966">
        <f>965*(1/37)</f>
        <v>26.081081081081084</v>
      </c>
      <c r="B966">
        <v>0.453369140625</v>
      </c>
      <c r="C966">
        <v>-0.2353515625</v>
      </c>
      <c r="D966">
        <v>0.6259765625</v>
      </c>
      <c r="E966">
        <v>-7.91168212890625</v>
      </c>
      <c r="F966">
        <v>23.967742919921879</v>
      </c>
      <c r="G966">
        <v>-5.2642822265625</v>
      </c>
    </row>
    <row r="967" spans="1:7" x14ac:dyDescent="0.35">
      <c r="A967">
        <f>966*(1/37)</f>
        <v>26.108108108108109</v>
      </c>
      <c r="B967">
        <v>-1.07421875E-2</v>
      </c>
      <c r="C967">
        <v>0.16796875</v>
      </c>
      <c r="D967">
        <v>0.77685546875</v>
      </c>
      <c r="E967">
        <v>5.79071044921875</v>
      </c>
      <c r="F967">
        <v>14.74761962890625</v>
      </c>
      <c r="G967">
        <v>7.354736328125</v>
      </c>
    </row>
    <row r="968" spans="1:7" x14ac:dyDescent="0.35">
      <c r="A968">
        <f>967*(1/37)</f>
        <v>26.135135135135137</v>
      </c>
      <c r="B968">
        <v>0.26171875</v>
      </c>
      <c r="C968">
        <v>0.48779296875</v>
      </c>
      <c r="D968">
        <v>1.13330078125</v>
      </c>
      <c r="E968">
        <v>4.627227783203125</v>
      </c>
      <c r="F968">
        <v>6.679534912109375</v>
      </c>
      <c r="G968">
        <v>-8.35418701171875</v>
      </c>
    </row>
    <row r="969" spans="1:7" x14ac:dyDescent="0.35">
      <c r="A969">
        <f>968*(1/37)</f>
        <v>26.162162162162165</v>
      </c>
      <c r="B969">
        <v>0.15234375</v>
      </c>
      <c r="C969">
        <v>-0.357666015625</v>
      </c>
      <c r="D969">
        <v>0.97998046875</v>
      </c>
      <c r="E969">
        <v>6.191253662109375</v>
      </c>
      <c r="F969">
        <v>14.36233520507812</v>
      </c>
      <c r="G969">
        <v>10.41793823242188</v>
      </c>
    </row>
    <row r="970" spans="1:7" x14ac:dyDescent="0.35">
      <c r="A970">
        <f>969*(1/37)</f>
        <v>26.189189189189189</v>
      </c>
      <c r="B970">
        <v>-0.16064453125</v>
      </c>
      <c r="C970">
        <v>-0.18115234375</v>
      </c>
      <c r="D970">
        <v>0.7470703125</v>
      </c>
      <c r="E970">
        <v>10.50186157226562</v>
      </c>
      <c r="F970">
        <v>18.589019775390621</v>
      </c>
      <c r="G970">
        <v>8.121490478515625</v>
      </c>
    </row>
    <row r="971" spans="1:7" x14ac:dyDescent="0.35">
      <c r="A971">
        <f>970*(1/37)</f>
        <v>26.216216216216218</v>
      </c>
      <c r="B971">
        <v>-0.470703125</v>
      </c>
      <c r="C971">
        <v>8.1298828125E-2</v>
      </c>
      <c r="D971">
        <v>1.326904296875</v>
      </c>
      <c r="E971">
        <v>-0.46539306640625</v>
      </c>
      <c r="F971">
        <v>13.09967041015625</v>
      </c>
      <c r="G971">
        <v>12.33673095703125</v>
      </c>
    </row>
    <row r="972" spans="1:7" x14ac:dyDescent="0.35">
      <c r="A972">
        <f>971*(1/37)</f>
        <v>26.243243243243246</v>
      </c>
      <c r="B972">
        <v>-0.7158203125</v>
      </c>
      <c r="C972">
        <v>-0.286376953125</v>
      </c>
      <c r="D972">
        <v>0.848876953125</v>
      </c>
      <c r="E972">
        <v>3.83758544921875</v>
      </c>
      <c r="F972">
        <v>7.831573486328125</v>
      </c>
      <c r="G972">
        <v>9.26971435546875</v>
      </c>
    </row>
    <row r="973" spans="1:7" x14ac:dyDescent="0.35">
      <c r="A973">
        <f>972*(1/37)</f>
        <v>26.27027027027027</v>
      </c>
      <c r="B973">
        <v>-0.121826171875</v>
      </c>
      <c r="C973">
        <v>0.267822265625</v>
      </c>
      <c r="D973">
        <v>0.90673828125</v>
      </c>
      <c r="E973">
        <v>17.551422119140621</v>
      </c>
      <c r="F973">
        <v>2.4566650390625</v>
      </c>
      <c r="G973">
        <v>11.95144653320312</v>
      </c>
    </row>
    <row r="974" spans="1:7" x14ac:dyDescent="0.35">
      <c r="A974">
        <f>973*(1/37)</f>
        <v>26.297297297297298</v>
      </c>
      <c r="B974">
        <v>-0.248046875</v>
      </c>
      <c r="C974">
        <v>0.3525390625</v>
      </c>
      <c r="D974">
        <v>0.74462890625</v>
      </c>
      <c r="E974">
        <v>2.277374267578125</v>
      </c>
      <c r="F974">
        <v>-2.92205810546875</v>
      </c>
      <c r="G974">
        <v>18.0816650390625</v>
      </c>
    </row>
    <row r="975" spans="1:7" x14ac:dyDescent="0.35">
      <c r="A975">
        <f>974*(1/37)</f>
        <v>26.324324324324326</v>
      </c>
      <c r="B975">
        <v>-0.439697265625</v>
      </c>
      <c r="C975">
        <v>0.488037109375</v>
      </c>
      <c r="D975">
        <v>1.11279296875</v>
      </c>
      <c r="E975">
        <v>-14.56832885742188</v>
      </c>
      <c r="F975">
        <v>20.7366943359375</v>
      </c>
      <c r="G975">
        <v>-6.8206787109375</v>
      </c>
    </row>
    <row r="976" spans="1:7" x14ac:dyDescent="0.35">
      <c r="A976">
        <f>975*(1/37)</f>
        <v>26.351351351351354</v>
      </c>
      <c r="B976">
        <v>-0.177001953125</v>
      </c>
      <c r="C976">
        <v>0.36474609375</v>
      </c>
      <c r="D976">
        <v>0.980712890625</v>
      </c>
      <c r="E976">
        <v>-14.17922973632812</v>
      </c>
      <c r="F976">
        <v>0.152587890625</v>
      </c>
      <c r="G976">
        <v>0.865936279296875</v>
      </c>
    </row>
    <row r="977" spans="1:7" x14ac:dyDescent="0.35">
      <c r="A977">
        <f>976*(1/37)</f>
        <v>26.378378378378379</v>
      </c>
      <c r="B977">
        <v>-0.40478515625</v>
      </c>
      <c r="C977">
        <v>-0.36376953125</v>
      </c>
      <c r="D977">
        <v>0.937255859375</v>
      </c>
      <c r="E977">
        <v>-8.30078125</v>
      </c>
      <c r="F977">
        <v>-0.99945068359375</v>
      </c>
      <c r="G977">
        <v>3.5247802734375</v>
      </c>
    </row>
    <row r="978" spans="1:7" x14ac:dyDescent="0.35">
      <c r="A978">
        <f>977*(1/37)</f>
        <v>26.405405405405407</v>
      </c>
      <c r="B978">
        <v>-0.397705078125</v>
      </c>
      <c r="C978">
        <v>-0.278076171875</v>
      </c>
      <c r="D978">
        <v>0.9716796875</v>
      </c>
      <c r="E978">
        <v>-15.35415649414062</v>
      </c>
      <c r="F978">
        <v>-5.60760498046875</v>
      </c>
      <c r="G978">
        <v>-6.053924560546875</v>
      </c>
    </row>
    <row r="979" spans="1:7" x14ac:dyDescent="0.35">
      <c r="A979">
        <f>978*(1/37)</f>
        <v>26.432432432432435</v>
      </c>
      <c r="B979">
        <v>-0.25146484375</v>
      </c>
      <c r="C979">
        <v>2.587890625E-2</v>
      </c>
      <c r="D979">
        <v>0.88037109375</v>
      </c>
      <c r="E979">
        <v>-17.31109619140625</v>
      </c>
      <c r="F979">
        <v>5.91278076171875</v>
      </c>
      <c r="G979">
        <v>14.36233520507812</v>
      </c>
    </row>
    <row r="980" spans="1:7" x14ac:dyDescent="0.35">
      <c r="A980">
        <f>979*(1/37)</f>
        <v>26.45945945945946</v>
      </c>
      <c r="B980">
        <v>-0.1298828125</v>
      </c>
      <c r="C980">
        <v>-0.348388671875</v>
      </c>
      <c r="D980">
        <v>1.14013671875</v>
      </c>
      <c r="E980">
        <v>-10.25772094726562</v>
      </c>
      <c r="F980">
        <v>-4.0740966796875</v>
      </c>
      <c r="G980">
        <v>4.673004150390625</v>
      </c>
    </row>
    <row r="981" spans="1:7" x14ac:dyDescent="0.35">
      <c r="A981">
        <f>980*(1/37)</f>
        <v>26.486486486486488</v>
      </c>
      <c r="B981">
        <v>-0.170166015625</v>
      </c>
      <c r="C981">
        <v>-0.50732421875</v>
      </c>
      <c r="D981">
        <v>0.800537109375</v>
      </c>
      <c r="E981">
        <v>-5.558013916015625</v>
      </c>
      <c r="F981">
        <v>-16.36505126953125</v>
      </c>
      <c r="G981">
        <v>7.740020751953125</v>
      </c>
    </row>
    <row r="982" spans="1:7" x14ac:dyDescent="0.35">
      <c r="A982">
        <f>981*(1/37)</f>
        <v>26.513513513513516</v>
      </c>
      <c r="B982">
        <v>0.320068359375</v>
      </c>
      <c r="C982">
        <v>-0.156494140625</v>
      </c>
      <c r="D982">
        <v>0.749267578125</v>
      </c>
      <c r="E982">
        <v>-9.674072265625</v>
      </c>
      <c r="F982">
        <v>-8.30078125</v>
      </c>
      <c r="G982">
        <v>1.605987548828125</v>
      </c>
    </row>
    <row r="983" spans="1:7" x14ac:dyDescent="0.35">
      <c r="A983">
        <f>982*(1/37)</f>
        <v>26.54054054054054</v>
      </c>
      <c r="B983">
        <v>0.209716796875</v>
      </c>
      <c r="C983">
        <v>-0.6572265625</v>
      </c>
      <c r="D983">
        <v>1.05712890625</v>
      </c>
      <c r="E983">
        <v>-20.83587646484375</v>
      </c>
      <c r="F983">
        <v>-3.307342529296875</v>
      </c>
      <c r="G983">
        <v>1.605987548828125</v>
      </c>
    </row>
    <row r="984" spans="1:7" x14ac:dyDescent="0.35">
      <c r="A984">
        <f>983*(1/37)</f>
        <v>26.567567567567568</v>
      </c>
      <c r="B984">
        <v>0.28857421875</v>
      </c>
      <c r="C984">
        <v>-0.21630859375</v>
      </c>
      <c r="D984">
        <v>1.15771484375</v>
      </c>
      <c r="E984">
        <v>-3.60107421875</v>
      </c>
      <c r="F984">
        <v>-9.83428955078125</v>
      </c>
      <c r="G984">
        <v>14.251708984375</v>
      </c>
    </row>
    <row r="985" spans="1:7" x14ac:dyDescent="0.35">
      <c r="A985">
        <f>984*(1/37)</f>
        <v>26.594594594594597</v>
      </c>
      <c r="B985">
        <v>2.5634765625E-2</v>
      </c>
      <c r="C985">
        <v>-0.3896484375</v>
      </c>
      <c r="D985">
        <v>0.910400390625</v>
      </c>
      <c r="E985">
        <v>-7.13348388671875</v>
      </c>
      <c r="F985">
        <v>-17.8985595703125</v>
      </c>
      <c r="G985">
        <v>-12.95089721679688</v>
      </c>
    </row>
    <row r="986" spans="1:7" x14ac:dyDescent="0.35">
      <c r="A986">
        <f>985*(1/37)</f>
        <v>26.621621621621625</v>
      </c>
      <c r="B986">
        <v>0.39208984375</v>
      </c>
      <c r="C986">
        <v>0.2275390625</v>
      </c>
      <c r="D986">
        <v>1.042236328125</v>
      </c>
      <c r="E986">
        <v>-2.819061279296875</v>
      </c>
      <c r="F986">
        <v>-4.974365234375</v>
      </c>
      <c r="G986">
        <v>8.502960205078125</v>
      </c>
    </row>
    <row r="987" spans="1:7" x14ac:dyDescent="0.35">
      <c r="A987">
        <f>986*(1/37)</f>
        <v>26.648648648648649</v>
      </c>
      <c r="B987">
        <v>-0.22509765625</v>
      </c>
      <c r="C987">
        <v>1.4189453125</v>
      </c>
      <c r="D987">
        <v>0.9423828125</v>
      </c>
      <c r="E987">
        <v>-5.168914794921875</v>
      </c>
      <c r="F987">
        <v>13.98086547851562</v>
      </c>
      <c r="G987">
        <v>3.139495849609375</v>
      </c>
    </row>
    <row r="988" spans="1:7" x14ac:dyDescent="0.35">
      <c r="A988">
        <f>987*(1/37)</f>
        <v>26.675675675675677</v>
      </c>
      <c r="B988">
        <v>-1.26171875</v>
      </c>
      <c r="C988">
        <v>0.4248046875</v>
      </c>
      <c r="D988">
        <v>1.241455078125</v>
      </c>
      <c r="E988">
        <v>7.75909423828125</v>
      </c>
      <c r="F988">
        <v>-30.574798583984379</v>
      </c>
      <c r="G988">
        <v>5.82122802734375</v>
      </c>
    </row>
    <row r="989" spans="1:7" x14ac:dyDescent="0.35">
      <c r="A989">
        <f>988*(1/37)</f>
        <v>26.702702702702705</v>
      </c>
      <c r="B989">
        <v>0.481689453125</v>
      </c>
      <c r="C989">
        <v>-0.828125</v>
      </c>
      <c r="D989">
        <v>1.379150390625</v>
      </c>
      <c r="E989">
        <v>1.88446044921875</v>
      </c>
      <c r="F989">
        <v>-7.991790771484375</v>
      </c>
      <c r="G989">
        <v>-2.223968505859375</v>
      </c>
    </row>
    <row r="990" spans="1:7" x14ac:dyDescent="0.35">
      <c r="A990">
        <f>989*(1/37)</f>
        <v>26.72972972972973</v>
      </c>
      <c r="B990">
        <v>1.26953125E-2</v>
      </c>
      <c r="C990">
        <v>-0.146240234375</v>
      </c>
      <c r="D990">
        <v>1.109375</v>
      </c>
      <c r="E990">
        <v>10.10894775390625</v>
      </c>
      <c r="F990">
        <v>-20.59173583984375</v>
      </c>
      <c r="G990">
        <v>0.9765625</v>
      </c>
    </row>
    <row r="991" spans="1:7" x14ac:dyDescent="0.35">
      <c r="A991">
        <f>990*(1/37)</f>
        <v>26.756756756756758</v>
      </c>
      <c r="B991">
        <v>0.186279296875</v>
      </c>
      <c r="C991">
        <v>8.3984375E-2</v>
      </c>
      <c r="D991">
        <v>0.961181640625</v>
      </c>
      <c r="E991">
        <v>-7.62939453125E-2</v>
      </c>
      <c r="F991">
        <v>-9.45281982421875</v>
      </c>
      <c r="G991">
        <v>-1.4190673828125</v>
      </c>
    </row>
    <row r="992" spans="1:7" x14ac:dyDescent="0.35">
      <c r="A992">
        <f>991*(1/37)</f>
        <v>26.783783783783786</v>
      </c>
      <c r="B992">
        <v>0.22216796875</v>
      </c>
      <c r="C992">
        <v>-0.33984375</v>
      </c>
      <c r="D992">
        <v>1.240966796875</v>
      </c>
      <c r="E992">
        <v>15.98739624023438</v>
      </c>
      <c r="F992">
        <v>1.68609619140625</v>
      </c>
      <c r="G992">
        <v>-3.757476806640625</v>
      </c>
    </row>
    <row r="993" spans="1:7" x14ac:dyDescent="0.35">
      <c r="A993">
        <f>992*(1/37)</f>
        <v>26.810810810810814</v>
      </c>
      <c r="B993">
        <v>0.403076171875</v>
      </c>
      <c r="C993">
        <v>0.44677734375</v>
      </c>
      <c r="D993">
        <v>0.554443359375</v>
      </c>
      <c r="E993">
        <v>10.10894775390625</v>
      </c>
      <c r="F993">
        <v>-9.067535400390625</v>
      </c>
      <c r="G993">
        <v>10.80322265625</v>
      </c>
    </row>
    <row r="994" spans="1:7" x14ac:dyDescent="0.35">
      <c r="A994">
        <f>993*(1/37)</f>
        <v>26.837837837837839</v>
      </c>
      <c r="B994">
        <v>0.403564453125</v>
      </c>
      <c r="C994">
        <v>0.98046875</v>
      </c>
      <c r="D994">
        <v>1.783447265625</v>
      </c>
      <c r="E994">
        <v>-4.756927490234375</v>
      </c>
      <c r="F994">
        <v>-12.908935546875</v>
      </c>
      <c r="G994">
        <v>-4.138946533203125</v>
      </c>
    </row>
    <row r="995" spans="1:7" x14ac:dyDescent="0.35">
      <c r="A995">
        <f>994*(1/37)</f>
        <v>26.864864864864867</v>
      </c>
      <c r="B995">
        <v>0.1162109375</v>
      </c>
      <c r="C995">
        <v>-1.086669921875</v>
      </c>
      <c r="D995">
        <v>0.228515625</v>
      </c>
      <c r="E995">
        <v>12.0697021484375</v>
      </c>
      <c r="F995">
        <v>-7.14874267578125</v>
      </c>
      <c r="G995">
        <v>10.03646850585938</v>
      </c>
    </row>
    <row r="996" spans="1:7" x14ac:dyDescent="0.35">
      <c r="A996">
        <f>995*(1/37)</f>
        <v>26.891891891891895</v>
      </c>
      <c r="B996">
        <v>0.70751953125</v>
      </c>
      <c r="C996">
        <v>-0.78173828125</v>
      </c>
      <c r="D996">
        <v>0.619140625</v>
      </c>
      <c r="E996">
        <v>1.88446044921875</v>
      </c>
      <c r="F996">
        <v>2.4566650390625</v>
      </c>
      <c r="G996">
        <v>-8.35418701171875</v>
      </c>
    </row>
    <row r="997" spans="1:7" x14ac:dyDescent="0.35">
      <c r="A997">
        <f>996*(1/37)</f>
        <v>26.918918918918919</v>
      </c>
      <c r="B997">
        <v>7.71484375E-2</v>
      </c>
      <c r="C997">
        <v>-1.85546875E-2</v>
      </c>
      <c r="D997">
        <v>1.437255859375</v>
      </c>
      <c r="E997">
        <v>-0.858306884765625</v>
      </c>
      <c r="F997">
        <v>1.65557861328125</v>
      </c>
      <c r="G997">
        <v>2.37274169921875</v>
      </c>
    </row>
    <row r="998" spans="1:7" x14ac:dyDescent="0.35">
      <c r="A998">
        <f>997*(1/37)</f>
        <v>26.945945945945947</v>
      </c>
      <c r="B998">
        <v>0.276123046875</v>
      </c>
      <c r="C998">
        <v>-0.184326171875</v>
      </c>
      <c r="D998">
        <v>0.698974609375</v>
      </c>
      <c r="E998">
        <v>6.58416748046875</v>
      </c>
      <c r="F998">
        <v>1.30462646484375</v>
      </c>
      <c r="G998">
        <v>10.03646850585938</v>
      </c>
    </row>
    <row r="999" spans="1:7" x14ac:dyDescent="0.35">
      <c r="A999">
        <f>998*(1/37)</f>
        <v>26.972972972972975</v>
      </c>
      <c r="B999">
        <v>-0.28662109375</v>
      </c>
      <c r="C999">
        <v>0.22021484375</v>
      </c>
      <c r="D999">
        <v>1.0205078125</v>
      </c>
      <c r="E999">
        <v>13.63372802734375</v>
      </c>
      <c r="F999">
        <v>8.602142333984375</v>
      </c>
      <c r="G999">
        <v>1.60980224609375</v>
      </c>
    </row>
    <row r="1000" spans="1:7" x14ac:dyDescent="0.35">
      <c r="A1000">
        <f>999*(1/37)</f>
        <v>27</v>
      </c>
      <c r="B1000">
        <v>-0.17431640625</v>
      </c>
      <c r="C1000">
        <v>-0.643310546875</v>
      </c>
      <c r="D1000">
        <v>0.846923828125</v>
      </c>
      <c r="E1000">
        <v>-1.251220703125</v>
      </c>
      <c r="F1000">
        <v>-13.13400268554688</v>
      </c>
      <c r="G1000">
        <v>-0.308990478515625</v>
      </c>
    </row>
    <row r="1001" spans="1:7" x14ac:dyDescent="0.35">
      <c r="A1001">
        <f>1000*(1/37)</f>
        <v>27.027027027027028</v>
      </c>
      <c r="B1001">
        <v>-0.4921875</v>
      </c>
      <c r="C1001">
        <v>0.178955078125</v>
      </c>
      <c r="D1001">
        <v>0.898681640625</v>
      </c>
      <c r="E1001">
        <v>-6.732940673828125</v>
      </c>
      <c r="F1001">
        <v>3.60870361328125</v>
      </c>
      <c r="G1001">
        <v>15.39993286132812</v>
      </c>
    </row>
    <row r="1002" spans="1:7" x14ac:dyDescent="0.35">
      <c r="A1002">
        <f>1001*(1/37)</f>
        <v>27.054054054054056</v>
      </c>
      <c r="B1002">
        <v>-0.2080078125</v>
      </c>
      <c r="C1002">
        <v>-0.626220703125</v>
      </c>
      <c r="D1002">
        <v>0.950439453125</v>
      </c>
      <c r="E1002">
        <v>-0.858306884765625</v>
      </c>
      <c r="F1002">
        <v>25.88653564453125</v>
      </c>
      <c r="G1002">
        <v>1.224517822265625</v>
      </c>
    </row>
    <row r="1003" spans="1:7" x14ac:dyDescent="0.35">
      <c r="A1003">
        <f>1002*(1/37)</f>
        <v>27.081081081081084</v>
      </c>
      <c r="B1003">
        <v>-0.265869140625</v>
      </c>
      <c r="C1003">
        <v>0.39990234375</v>
      </c>
      <c r="D1003">
        <v>0.787109375</v>
      </c>
      <c r="E1003">
        <v>-4.383087158203125</v>
      </c>
      <c r="F1003">
        <v>1.689910888671875</v>
      </c>
      <c r="G1003">
        <v>-0.86212158203125</v>
      </c>
    </row>
    <row r="1004" spans="1:7" x14ac:dyDescent="0.35">
      <c r="A1004">
        <f>1003*(1/37)</f>
        <v>27.108108108108109</v>
      </c>
      <c r="B1004">
        <v>0.6728515625</v>
      </c>
      <c r="C1004">
        <v>0.17578125</v>
      </c>
      <c r="D1004">
        <v>0.805908203125</v>
      </c>
      <c r="E1004">
        <v>-23.578643798828121</v>
      </c>
      <c r="F1004">
        <v>9.368896484375</v>
      </c>
      <c r="G1004">
        <v>-2.6092529296875</v>
      </c>
    </row>
    <row r="1005" spans="1:7" x14ac:dyDescent="0.35">
      <c r="A1005">
        <f>1004*(1/37)</f>
        <v>27.135135135135137</v>
      </c>
      <c r="B1005">
        <v>-0.36572265625</v>
      </c>
      <c r="C1005">
        <v>5.37109375E-3</v>
      </c>
      <c r="D1005">
        <v>0.776611328125</v>
      </c>
      <c r="E1005">
        <v>-23.18572998046875</v>
      </c>
      <c r="F1005">
        <v>10.13565063476562</v>
      </c>
      <c r="G1005">
        <v>-6.439208984375</v>
      </c>
    </row>
    <row r="1006" spans="1:7" x14ac:dyDescent="0.35">
      <c r="A1006">
        <f>1005*(1/37)</f>
        <v>27.162162162162165</v>
      </c>
      <c r="B1006">
        <v>4.345703125E-2</v>
      </c>
      <c r="C1006">
        <v>-0.1953125</v>
      </c>
      <c r="D1006">
        <v>0.62451171875</v>
      </c>
      <c r="E1006">
        <v>-7.907867431640625</v>
      </c>
      <c r="F1006">
        <v>0.919342041015625</v>
      </c>
      <c r="G1006">
        <v>-4.90570068359375</v>
      </c>
    </row>
    <row r="1007" spans="1:7" x14ac:dyDescent="0.35">
      <c r="A1007">
        <f>1006*(1/37)</f>
        <v>27.189189189189189</v>
      </c>
      <c r="B1007">
        <v>-0.3232421875</v>
      </c>
      <c r="C1007">
        <v>-0.15087890625</v>
      </c>
      <c r="D1007">
        <v>0.9130859375</v>
      </c>
      <c r="E1007">
        <v>-10.26153564453125</v>
      </c>
      <c r="F1007">
        <v>-4.45556640625</v>
      </c>
      <c r="G1007">
        <v>12.33673095703125</v>
      </c>
    </row>
    <row r="1008" spans="1:7" x14ac:dyDescent="0.35">
      <c r="A1008">
        <f>1007*(1/37)</f>
        <v>27.216216216216218</v>
      </c>
      <c r="B1008">
        <v>5.615234375E-3</v>
      </c>
      <c r="C1008">
        <v>-9.7412109375E-2</v>
      </c>
      <c r="D1008">
        <v>1.458984375</v>
      </c>
      <c r="E1008">
        <v>-21.78955078125</v>
      </c>
      <c r="F1008">
        <v>-16.36505126953125</v>
      </c>
      <c r="G1008">
        <v>-0.690460205078125</v>
      </c>
    </row>
    <row r="1009" spans="1:7" x14ac:dyDescent="0.35">
      <c r="A1009">
        <f>1008*(1/37)</f>
        <v>27.243243243243246</v>
      </c>
      <c r="B1009">
        <v>-3.759765625E-2</v>
      </c>
      <c r="C1009">
        <v>-0.47607421875</v>
      </c>
      <c r="D1009">
        <v>1.368408203125</v>
      </c>
      <c r="E1009">
        <v>-13.00048828125</v>
      </c>
      <c r="F1009">
        <v>-17.4713134765625</v>
      </c>
      <c r="G1009">
        <v>8.121490478515625</v>
      </c>
    </row>
    <row r="1010" spans="1:7" x14ac:dyDescent="0.35">
      <c r="A1010">
        <f>1009*(1/37)</f>
        <v>27.27027027027027</v>
      </c>
      <c r="B1010">
        <v>-0.2763671875</v>
      </c>
      <c r="C1010">
        <v>-0.396240234375</v>
      </c>
      <c r="D1010">
        <v>1.742919921875</v>
      </c>
      <c r="E1010">
        <v>-14.17922973632812</v>
      </c>
      <c r="F1010">
        <v>-24.4293212890625</v>
      </c>
      <c r="G1010">
        <v>-11.80267333984375</v>
      </c>
    </row>
    <row r="1011" spans="1:7" x14ac:dyDescent="0.35">
      <c r="A1011">
        <f>1010*(1/37)</f>
        <v>27.297297297297298</v>
      </c>
      <c r="B1011">
        <v>-0.37109375</v>
      </c>
      <c r="C1011">
        <v>0.870849609375</v>
      </c>
      <c r="D1011">
        <v>2.01513671875</v>
      </c>
      <c r="E1011">
        <v>-1.251220703125</v>
      </c>
      <c r="F1011">
        <v>-13.29421997070312</v>
      </c>
      <c r="G1011">
        <v>4.50897216796875</v>
      </c>
    </row>
    <row r="1012" spans="1:7" x14ac:dyDescent="0.35">
      <c r="A1012">
        <f>1011*(1/37)</f>
        <v>27.324324324324326</v>
      </c>
      <c r="B1012">
        <v>0.385009765625</v>
      </c>
      <c r="C1012">
        <v>-0.409423828125</v>
      </c>
      <c r="D1012">
        <v>1.010986328125</v>
      </c>
      <c r="E1012">
        <v>-5.558013916015625</v>
      </c>
      <c r="F1012">
        <v>-3.30352783203125</v>
      </c>
      <c r="G1012">
        <v>-6.439208984375</v>
      </c>
    </row>
    <row r="1013" spans="1:7" x14ac:dyDescent="0.35">
      <c r="A1013">
        <f>1012*(1/37)</f>
        <v>27.351351351351354</v>
      </c>
      <c r="B1013">
        <v>-1.806640625E-2</v>
      </c>
      <c r="C1013">
        <v>0.270263671875</v>
      </c>
      <c r="D1013">
        <v>1.029541015625</v>
      </c>
      <c r="E1013">
        <v>10.89096069335938</v>
      </c>
      <c r="F1013">
        <v>-3.30352783203125</v>
      </c>
      <c r="G1013">
        <v>11.322021484375</v>
      </c>
    </row>
    <row r="1014" spans="1:7" x14ac:dyDescent="0.35">
      <c r="A1014">
        <f>1013*(1/37)</f>
        <v>27.378378378378379</v>
      </c>
      <c r="B1014">
        <v>-1.220703125E-2</v>
      </c>
      <c r="C1014">
        <v>-0.727783203125</v>
      </c>
      <c r="D1014">
        <v>1.2041015625</v>
      </c>
      <c r="E1014">
        <v>5.802154541015625</v>
      </c>
      <c r="F1014">
        <v>-21.358489990234379</v>
      </c>
      <c r="G1014">
        <v>7.7362060546875</v>
      </c>
    </row>
    <row r="1015" spans="1:7" x14ac:dyDescent="0.35">
      <c r="A1015">
        <f>1014*(1/37)</f>
        <v>27.405405405405407</v>
      </c>
      <c r="B1015">
        <v>0.656982421875</v>
      </c>
      <c r="C1015">
        <v>1.01171875</v>
      </c>
      <c r="D1015">
        <v>0.557373046875</v>
      </c>
      <c r="E1015">
        <v>6.977081298828125</v>
      </c>
      <c r="F1015">
        <v>8.21685791015625</v>
      </c>
      <c r="G1015">
        <v>-0.690460205078125</v>
      </c>
    </row>
    <row r="1016" spans="1:7" x14ac:dyDescent="0.35">
      <c r="A1016">
        <f>1015*(1/37)</f>
        <v>27.432432432432435</v>
      </c>
      <c r="B1016">
        <v>0.20654296875</v>
      </c>
      <c r="C1016">
        <v>-0.365966796875</v>
      </c>
      <c r="D1016">
        <v>0.759521484375</v>
      </c>
      <c r="E1016">
        <v>8.937835693359375</v>
      </c>
      <c r="F1016">
        <v>5.91278076171875</v>
      </c>
      <c r="G1016">
        <v>0.457763671875</v>
      </c>
    </row>
    <row r="1017" spans="1:7" x14ac:dyDescent="0.35">
      <c r="A1017">
        <f>1016*(1/37)</f>
        <v>27.45945945945946</v>
      </c>
      <c r="B1017">
        <v>0.546630859375</v>
      </c>
      <c r="C1017">
        <v>-3.271484375E-2</v>
      </c>
      <c r="D1017">
        <v>0.143310546875</v>
      </c>
      <c r="E1017">
        <v>-12.21847534179688</v>
      </c>
      <c r="F1017">
        <v>17.822265625</v>
      </c>
      <c r="G1017">
        <v>6.206512451171875</v>
      </c>
    </row>
    <row r="1018" spans="1:7" x14ac:dyDescent="0.35">
      <c r="A1018">
        <f>1017*(1/37)</f>
        <v>27.486486486486488</v>
      </c>
      <c r="B1018">
        <v>4.150390625E-3</v>
      </c>
      <c r="C1018">
        <v>0.19580078125</v>
      </c>
      <c r="D1018">
        <v>1.05078125</v>
      </c>
      <c r="E1018">
        <v>6.98089599609375</v>
      </c>
      <c r="F1018">
        <v>11.67678833007812</v>
      </c>
      <c r="G1018">
        <v>11.1846923828125</v>
      </c>
    </row>
    <row r="1019" spans="1:7" x14ac:dyDescent="0.35">
      <c r="A1019">
        <f>1018*(1/37)</f>
        <v>27.513513513513516</v>
      </c>
      <c r="B1019">
        <v>-0.134033203125</v>
      </c>
      <c r="C1019">
        <v>0.24609375</v>
      </c>
      <c r="D1019">
        <v>0.426025390625</v>
      </c>
      <c r="E1019">
        <v>3.841400146484375</v>
      </c>
      <c r="F1019">
        <v>-2.170562744140625</v>
      </c>
      <c r="G1019">
        <v>0.843048095703125</v>
      </c>
    </row>
    <row r="1020" spans="1:7" x14ac:dyDescent="0.35">
      <c r="A1020">
        <f>1019*(1/37)</f>
        <v>27.54054054054054</v>
      </c>
      <c r="B1020">
        <v>-9.5458984375E-2</v>
      </c>
      <c r="C1020">
        <v>8.88671875E-2</v>
      </c>
      <c r="D1020">
        <v>0.863037109375</v>
      </c>
      <c r="E1020">
        <v>14.4195556640625</v>
      </c>
      <c r="F1020">
        <v>-21.739959716796879</v>
      </c>
      <c r="G1020">
        <v>6.587982177734375</v>
      </c>
    </row>
    <row r="1021" spans="1:7" x14ac:dyDescent="0.35">
      <c r="A1021">
        <f>1020*(1/37)</f>
        <v>27.567567567567568</v>
      </c>
      <c r="B1021">
        <v>-0.25634765625</v>
      </c>
      <c r="C1021">
        <v>0.339599609375</v>
      </c>
      <c r="D1021">
        <v>1.40283203125</v>
      </c>
      <c r="E1021">
        <v>12.85171508789062</v>
      </c>
      <c r="F1021">
        <v>-5.992889404296875</v>
      </c>
      <c r="G1021">
        <v>10.80322265625</v>
      </c>
    </row>
    <row r="1022" spans="1:7" x14ac:dyDescent="0.35">
      <c r="A1022">
        <f>1021*(1/37)</f>
        <v>27.594594594594597</v>
      </c>
      <c r="B1022">
        <v>0.894775390625</v>
      </c>
      <c r="C1022">
        <v>-0.57373046875</v>
      </c>
      <c r="D1022">
        <v>0.358154296875</v>
      </c>
      <c r="E1022">
        <v>11.67678833007812</v>
      </c>
      <c r="F1022">
        <v>12.40921020507812</v>
      </c>
      <c r="G1022">
        <v>-0.308990478515625</v>
      </c>
    </row>
    <row r="1023" spans="1:7" x14ac:dyDescent="0.35">
      <c r="A1023">
        <f>1022*(1/37)</f>
        <v>27.621621621621625</v>
      </c>
      <c r="B1023">
        <v>0.881591796875</v>
      </c>
      <c r="C1023">
        <v>0.883056640625</v>
      </c>
      <c r="D1023">
        <v>0.578125</v>
      </c>
      <c r="E1023">
        <v>-8.693695068359375</v>
      </c>
      <c r="F1023">
        <v>45.475006103515618</v>
      </c>
      <c r="G1023">
        <v>-0.518798828125</v>
      </c>
    </row>
    <row r="1024" spans="1:7" x14ac:dyDescent="0.35">
      <c r="A1024">
        <f>1023*(1/37)</f>
        <v>27.648648648648649</v>
      </c>
      <c r="B1024">
        <v>0.680419921875</v>
      </c>
      <c r="C1024">
        <v>-0.380859375</v>
      </c>
      <c r="D1024">
        <v>1.506591796875</v>
      </c>
      <c r="E1024">
        <v>2.666473388671875</v>
      </c>
      <c r="F1024">
        <v>7.0648193359375</v>
      </c>
      <c r="G1024">
        <v>-5.672454833984375</v>
      </c>
    </row>
    <row r="1025" spans="1:7" x14ac:dyDescent="0.35">
      <c r="A1025">
        <f>1024*(1/37)</f>
        <v>27.675675675675677</v>
      </c>
      <c r="B1025">
        <v>0.195556640625</v>
      </c>
      <c r="C1025">
        <v>-0.495361328125</v>
      </c>
      <c r="D1025">
        <v>1.041259765625</v>
      </c>
      <c r="E1025">
        <v>8.544921875</v>
      </c>
      <c r="F1025">
        <v>2.838134765625</v>
      </c>
      <c r="G1025">
        <v>0.8392333984375</v>
      </c>
    </row>
    <row r="1026" spans="1:7" x14ac:dyDescent="0.35">
      <c r="A1026">
        <f>1025*(1/37)</f>
        <v>27.702702702702705</v>
      </c>
      <c r="B1026">
        <v>0.16357421875</v>
      </c>
      <c r="C1026">
        <v>0.299072265625</v>
      </c>
      <c r="D1026">
        <v>2.348388671875</v>
      </c>
      <c r="E1026">
        <v>-21.6217041015625</v>
      </c>
      <c r="F1026">
        <v>15.899658203125</v>
      </c>
      <c r="G1026">
        <v>1.99127197265625</v>
      </c>
    </row>
    <row r="1027" spans="1:7" x14ac:dyDescent="0.35">
      <c r="A1027">
        <f>1026*(1/37)</f>
        <v>27.72972972972973</v>
      </c>
      <c r="B1027">
        <v>-0.352294921875</v>
      </c>
      <c r="C1027">
        <v>-0.11767578125</v>
      </c>
      <c r="D1027">
        <v>1.38818359375</v>
      </c>
      <c r="E1027">
        <v>17.551422119140621</v>
      </c>
      <c r="F1027">
        <v>12.05825805664062</v>
      </c>
      <c r="G1027">
        <v>-1.07574462890625</v>
      </c>
    </row>
    <row r="1028" spans="1:7" x14ac:dyDescent="0.35">
      <c r="A1028">
        <f>1027*(1/37)</f>
        <v>27.756756756756758</v>
      </c>
      <c r="B1028">
        <v>0.513427734375</v>
      </c>
      <c r="C1028">
        <v>-0.684326171875</v>
      </c>
      <c r="D1028">
        <v>1.315673828125</v>
      </c>
      <c r="E1028">
        <v>-12.81356811523438</v>
      </c>
      <c r="F1028">
        <v>28.19061279296875</v>
      </c>
      <c r="G1028">
        <v>1.99127197265625</v>
      </c>
    </row>
    <row r="1029" spans="1:7" x14ac:dyDescent="0.35">
      <c r="A1029">
        <f>1028*(1/37)</f>
        <v>27.783783783783786</v>
      </c>
      <c r="B1029">
        <v>0.400390625</v>
      </c>
      <c r="C1029">
        <v>-0.13330078125</v>
      </c>
      <c r="D1029">
        <v>1.34619140625</v>
      </c>
      <c r="E1029">
        <v>6.58416748046875</v>
      </c>
      <c r="F1029">
        <v>5.596160888671875</v>
      </c>
      <c r="G1029">
        <v>3.5247802734375</v>
      </c>
    </row>
    <row r="1030" spans="1:7" x14ac:dyDescent="0.35">
      <c r="A1030">
        <f>1029*(1/37)</f>
        <v>27.810810810810814</v>
      </c>
      <c r="B1030">
        <v>-0.7177734375</v>
      </c>
      <c r="C1030">
        <v>-0.45361328125</v>
      </c>
      <c r="D1030">
        <v>1.541259765625</v>
      </c>
      <c r="E1030">
        <v>5.016326904296875</v>
      </c>
      <c r="F1030">
        <v>-9.83428955078125</v>
      </c>
      <c r="G1030">
        <v>3.5247802734375</v>
      </c>
    </row>
    <row r="1031" spans="1:7" x14ac:dyDescent="0.35">
      <c r="A1031">
        <f>1030*(1/37)</f>
        <v>27.837837837837839</v>
      </c>
      <c r="B1031">
        <v>-0.82470703125</v>
      </c>
      <c r="C1031">
        <v>-2.1240234375E-2</v>
      </c>
      <c r="D1031">
        <v>1.387939453125</v>
      </c>
      <c r="E1031">
        <v>17.551422119140621</v>
      </c>
      <c r="F1031">
        <v>-23.662567138671879</v>
      </c>
      <c r="G1031">
        <v>5.43975830078125</v>
      </c>
    </row>
    <row r="1032" spans="1:7" x14ac:dyDescent="0.35">
      <c r="A1032">
        <f>1031*(1/37)</f>
        <v>27.864864864864867</v>
      </c>
      <c r="B1032">
        <v>0.2626953125</v>
      </c>
      <c r="C1032">
        <v>-2.097412109375</v>
      </c>
      <c r="D1032">
        <v>0.997314453125</v>
      </c>
      <c r="E1032">
        <v>19.1192626953125</v>
      </c>
      <c r="F1032">
        <v>-16.34979248046875</v>
      </c>
      <c r="G1032">
        <v>13.48495483398438</v>
      </c>
    </row>
    <row r="1033" spans="1:7" x14ac:dyDescent="0.35">
      <c r="A1033">
        <f>1032*(1/37)</f>
        <v>27.891891891891895</v>
      </c>
      <c r="B1033">
        <v>-4.1259765625E-2</v>
      </c>
      <c r="C1033">
        <v>1.566650390625</v>
      </c>
      <c r="D1033">
        <v>1.967041015625</v>
      </c>
      <c r="E1033">
        <v>19.901275634765621</v>
      </c>
      <c r="F1033">
        <v>0.152587890625</v>
      </c>
      <c r="G1033">
        <v>12.19940185546875</v>
      </c>
    </row>
    <row r="1034" spans="1:7" x14ac:dyDescent="0.35">
      <c r="A1034">
        <f>1033*(1/37)</f>
        <v>27.918918918918919</v>
      </c>
      <c r="B1034">
        <v>0.191650390625</v>
      </c>
      <c r="C1034">
        <v>-1.7119140625</v>
      </c>
      <c r="D1034">
        <v>0.638671875</v>
      </c>
      <c r="E1034">
        <v>20.687103271484379</v>
      </c>
      <c r="F1034">
        <v>-8.296966552734375</v>
      </c>
      <c r="G1034">
        <v>0.843048095703125</v>
      </c>
    </row>
    <row r="1035" spans="1:7" x14ac:dyDescent="0.35">
      <c r="A1035">
        <f>1034*(1/37)</f>
        <v>27.945945945945947</v>
      </c>
      <c r="B1035">
        <v>0.88916015625</v>
      </c>
      <c r="C1035">
        <v>0.901611328125</v>
      </c>
      <c r="D1035">
        <v>1.795654296875</v>
      </c>
      <c r="E1035">
        <v>21.076202392578121</v>
      </c>
      <c r="F1035">
        <v>7.83538818359375</v>
      </c>
      <c r="G1035">
        <v>7.740020751953125</v>
      </c>
    </row>
    <row r="1036" spans="1:7" x14ac:dyDescent="0.35">
      <c r="A1036">
        <f>1035*(1/37)</f>
        <v>27.972972972972975</v>
      </c>
      <c r="B1036">
        <v>0.511474609375</v>
      </c>
      <c r="C1036">
        <v>-0.6943359375</v>
      </c>
      <c r="D1036">
        <v>-0.17919921875</v>
      </c>
      <c r="E1036">
        <v>33.611297607421882</v>
      </c>
      <c r="F1036">
        <v>15.13290405273438</v>
      </c>
      <c r="G1036">
        <v>2.681732177734375</v>
      </c>
    </row>
    <row r="1037" spans="1:7" x14ac:dyDescent="0.35">
      <c r="A1037">
        <f>1036*(1/37)</f>
        <v>28</v>
      </c>
      <c r="B1037">
        <v>0.76220703125</v>
      </c>
      <c r="C1037">
        <v>-0.634765625</v>
      </c>
      <c r="D1037">
        <v>1.500732421875</v>
      </c>
      <c r="E1037">
        <v>17.551422119140621</v>
      </c>
      <c r="F1037">
        <v>23.967742919921879</v>
      </c>
      <c r="G1037">
        <v>13.10348510742188</v>
      </c>
    </row>
    <row r="1038" spans="1:7" x14ac:dyDescent="0.35">
      <c r="A1038">
        <f>1037*(1/37)</f>
        <v>28.027027027027028</v>
      </c>
      <c r="B1038">
        <v>0.4052734375</v>
      </c>
      <c r="C1038">
        <v>0.73583984375</v>
      </c>
      <c r="D1038">
        <v>0.522216796875</v>
      </c>
      <c r="E1038">
        <v>24.993896484375</v>
      </c>
      <c r="F1038">
        <v>4.7607421875</v>
      </c>
      <c r="G1038">
        <v>2.758026123046875</v>
      </c>
    </row>
    <row r="1039" spans="1:7" x14ac:dyDescent="0.35">
      <c r="A1039">
        <f>1038*(1/37)</f>
        <v>28.054054054054056</v>
      </c>
      <c r="B1039">
        <v>-0.490966796875</v>
      </c>
      <c r="C1039">
        <v>0.48388671875</v>
      </c>
      <c r="D1039">
        <v>0.6083984375</v>
      </c>
      <c r="E1039">
        <v>25.180816650390621</v>
      </c>
      <c r="F1039">
        <v>19.744873046875</v>
      </c>
      <c r="G1039">
        <v>-3.3721923828125</v>
      </c>
    </row>
    <row r="1040" spans="1:7" x14ac:dyDescent="0.35">
      <c r="A1040">
        <f>1039*(1/37)</f>
        <v>28.081081081081084</v>
      </c>
      <c r="B1040">
        <v>8.1298828125E-2</v>
      </c>
      <c r="C1040">
        <v>0.77001953125</v>
      </c>
      <c r="D1040">
        <v>1.494873046875</v>
      </c>
      <c r="E1040">
        <v>19.901275634765621</v>
      </c>
      <c r="F1040">
        <v>10.13946533203125</v>
      </c>
      <c r="G1040">
        <v>-14.09912109375</v>
      </c>
    </row>
    <row r="1041" spans="1:7" x14ac:dyDescent="0.35">
      <c r="A1041">
        <f>1040*(1/37)</f>
        <v>28.108108108108109</v>
      </c>
      <c r="B1041">
        <v>0.50244140625</v>
      </c>
      <c r="C1041">
        <v>1.2822265625</v>
      </c>
      <c r="D1041">
        <v>0.199951171875</v>
      </c>
      <c r="E1041">
        <v>9.326934814453125</v>
      </c>
      <c r="F1041">
        <v>10.52474975585938</v>
      </c>
      <c r="G1041">
        <v>6.206512451171875</v>
      </c>
    </row>
    <row r="1042" spans="1:7" x14ac:dyDescent="0.35">
      <c r="A1042">
        <f>1041*(1/37)</f>
        <v>28.135135135135137</v>
      </c>
      <c r="B1042">
        <v>0.983154296875</v>
      </c>
      <c r="C1042">
        <v>1.237548828125</v>
      </c>
      <c r="D1042">
        <v>0.58642578125</v>
      </c>
      <c r="E1042">
        <v>-11.43264770507812</v>
      </c>
      <c r="F1042">
        <v>-3.032684326171875</v>
      </c>
      <c r="G1042">
        <v>-7.205963134765625</v>
      </c>
    </row>
    <row r="1043" spans="1:7" x14ac:dyDescent="0.35">
      <c r="A1043">
        <f>1042*(1/37)</f>
        <v>28.162162162162165</v>
      </c>
      <c r="B1043">
        <v>0.260498046875</v>
      </c>
      <c r="C1043">
        <v>-0.580322265625</v>
      </c>
      <c r="D1043">
        <v>0.17822265625</v>
      </c>
      <c r="E1043">
        <v>3.05938720703125</v>
      </c>
      <c r="F1043">
        <v>2.841949462890625</v>
      </c>
      <c r="G1043">
        <v>13.48495483398438</v>
      </c>
    </row>
    <row r="1044" spans="1:7" x14ac:dyDescent="0.35">
      <c r="A1044">
        <f>1043*(1/37)</f>
        <v>28.189189189189189</v>
      </c>
      <c r="B1044">
        <v>0.6279296875</v>
      </c>
      <c r="C1044">
        <v>-0.161376953125</v>
      </c>
      <c r="D1044">
        <v>7.861328125E-2</v>
      </c>
      <c r="E1044">
        <v>2.666473388671875</v>
      </c>
      <c r="F1044">
        <v>-10.986328125</v>
      </c>
      <c r="G1044">
        <v>-1.384735107421875</v>
      </c>
    </row>
    <row r="1045" spans="1:7" x14ac:dyDescent="0.35">
      <c r="A1045">
        <f>1044*(1/37)</f>
        <v>28.216216216216218</v>
      </c>
      <c r="B1045">
        <v>-0.37841796875</v>
      </c>
      <c r="C1045">
        <v>-0.312255859375</v>
      </c>
      <c r="D1045">
        <v>0.363525390625</v>
      </c>
      <c r="E1045">
        <v>-16.918182373046879</v>
      </c>
      <c r="F1045">
        <v>-14.06097412109375</v>
      </c>
      <c r="G1045">
        <v>-4.90570068359375</v>
      </c>
    </row>
    <row r="1046" spans="1:7" x14ac:dyDescent="0.35">
      <c r="A1046">
        <f>1045*(1/37)</f>
        <v>28.243243243243246</v>
      </c>
      <c r="B1046">
        <v>7.71484375E-2</v>
      </c>
      <c r="C1046">
        <v>0.545654296875</v>
      </c>
      <c r="D1046">
        <v>0.6171875</v>
      </c>
      <c r="E1046">
        <v>-20.442962646484379</v>
      </c>
      <c r="F1046">
        <v>-10.6048583984375</v>
      </c>
      <c r="G1046">
        <v>-14.35089111328125</v>
      </c>
    </row>
    <row r="1047" spans="1:7" x14ac:dyDescent="0.35">
      <c r="A1047">
        <f>1046*(1/37)</f>
        <v>28.27027027027027</v>
      </c>
      <c r="B1047">
        <v>0.47216796875</v>
      </c>
      <c r="C1047">
        <v>0.895751953125</v>
      </c>
      <c r="D1047">
        <v>1.67919921875</v>
      </c>
      <c r="E1047">
        <v>-40.424346923828118</v>
      </c>
      <c r="F1047">
        <v>-11.37161254882812</v>
      </c>
      <c r="G1047">
        <v>-5.672454833984375</v>
      </c>
    </row>
    <row r="1048" spans="1:7" x14ac:dyDescent="0.35">
      <c r="A1048">
        <f>1047*(1/37)</f>
        <v>28.297297297297298</v>
      </c>
      <c r="B1048">
        <v>-3.8818359375E-2</v>
      </c>
      <c r="C1048">
        <v>-0.848876953125</v>
      </c>
      <c r="D1048">
        <v>0.939697265625</v>
      </c>
      <c r="E1048">
        <v>-32.98187255859375</v>
      </c>
      <c r="F1048">
        <v>-9.063720703125</v>
      </c>
      <c r="G1048">
        <v>-9.8876953125</v>
      </c>
    </row>
    <row r="1049" spans="1:7" x14ac:dyDescent="0.35">
      <c r="A1049">
        <f>1048*(1/37)</f>
        <v>28.324324324324326</v>
      </c>
      <c r="B1049">
        <v>-0.61083984375</v>
      </c>
      <c r="C1049">
        <v>-0.552001953125</v>
      </c>
      <c r="D1049">
        <v>1.39501953125</v>
      </c>
      <c r="E1049">
        <v>-28.858184814453121</v>
      </c>
      <c r="F1049">
        <v>-16.750335693359379</v>
      </c>
      <c r="G1049">
        <v>0.457763671875</v>
      </c>
    </row>
    <row r="1050" spans="1:7" x14ac:dyDescent="0.35">
      <c r="A1050">
        <f>1049*(1/37)</f>
        <v>28.351351351351354</v>
      </c>
      <c r="B1050">
        <v>-0.122314453125</v>
      </c>
      <c r="C1050">
        <v>2.294921875E-2</v>
      </c>
      <c r="D1050">
        <v>1.063232421875</v>
      </c>
      <c r="E1050">
        <v>-34.938812255859382</v>
      </c>
      <c r="F1050">
        <v>-32.8826904296875</v>
      </c>
      <c r="G1050">
        <v>-21.381378173828121</v>
      </c>
    </row>
    <row r="1051" spans="1:7" x14ac:dyDescent="0.35">
      <c r="A1051">
        <f>1050*(1/37)</f>
        <v>28.378378378378379</v>
      </c>
      <c r="B1051">
        <v>1.242431640625</v>
      </c>
      <c r="C1051">
        <v>1.343994140625</v>
      </c>
      <c r="D1051">
        <v>2.3212890625</v>
      </c>
      <c r="E1051">
        <v>-37.288665771484382</v>
      </c>
      <c r="F1051">
        <v>-43.63250732421875</v>
      </c>
      <c r="G1051">
        <v>4.673004150390625</v>
      </c>
    </row>
    <row r="1052" spans="1:7" x14ac:dyDescent="0.35">
      <c r="A1052">
        <f>1051*(1/37)</f>
        <v>28.405405405405407</v>
      </c>
      <c r="B1052">
        <v>0.169921875</v>
      </c>
      <c r="C1052">
        <v>0.1962890625</v>
      </c>
      <c r="D1052">
        <v>8.69140625E-2</v>
      </c>
      <c r="E1052">
        <v>-26.912689208984379</v>
      </c>
      <c r="F1052">
        <v>-22.510528564453121</v>
      </c>
      <c r="G1052">
        <v>-20.99609375</v>
      </c>
    </row>
    <row r="1053" spans="1:7" x14ac:dyDescent="0.35">
      <c r="A1053">
        <f>1052*(1/37)</f>
        <v>28.432432432432435</v>
      </c>
      <c r="B1053">
        <v>1.481689453125</v>
      </c>
      <c r="C1053">
        <v>-0.2412109375</v>
      </c>
      <c r="D1053">
        <v>0.88134765625</v>
      </c>
      <c r="E1053">
        <v>-23.9715576171875</v>
      </c>
      <c r="F1053">
        <v>-1.415252685546875</v>
      </c>
      <c r="G1053">
        <v>-31.726837158203121</v>
      </c>
    </row>
    <row r="1054" spans="1:7" x14ac:dyDescent="0.35">
      <c r="A1054">
        <f>1053*(1/37)</f>
        <v>28.45945945945946</v>
      </c>
      <c r="B1054">
        <v>-0.365478515625</v>
      </c>
      <c r="C1054">
        <v>0.790283203125</v>
      </c>
      <c r="D1054">
        <v>2.598876953125</v>
      </c>
      <c r="E1054">
        <v>-43.949127197265618</v>
      </c>
      <c r="F1054">
        <v>-7.91168212890625</v>
      </c>
      <c r="G1054">
        <v>0.457763671875</v>
      </c>
    </row>
    <row r="1055" spans="1:7" x14ac:dyDescent="0.35">
      <c r="A1055">
        <f>1054*(1/37)</f>
        <v>28.486486486486488</v>
      </c>
      <c r="B1055">
        <v>-2.8564453125E-2</v>
      </c>
      <c r="C1055">
        <v>-0.4111328125</v>
      </c>
      <c r="D1055">
        <v>1.03662109375</v>
      </c>
      <c r="E1055">
        <v>-11.43646240234375</v>
      </c>
      <c r="F1055">
        <v>-13.67568969726562</v>
      </c>
      <c r="G1055">
        <v>3.90625</v>
      </c>
    </row>
    <row r="1056" spans="1:7" x14ac:dyDescent="0.35">
      <c r="A1056">
        <f>1055*(1/37)</f>
        <v>28.513513513513516</v>
      </c>
      <c r="B1056">
        <v>0.251708984375</v>
      </c>
      <c r="C1056">
        <v>-0.36376953125</v>
      </c>
      <c r="D1056">
        <v>1.740966796875</v>
      </c>
      <c r="E1056">
        <v>-5.168914794921875</v>
      </c>
      <c r="F1056">
        <v>-2.471923828125</v>
      </c>
      <c r="G1056">
        <v>-1.07574462890625</v>
      </c>
    </row>
    <row r="1057" spans="1:7" x14ac:dyDescent="0.35">
      <c r="A1057">
        <f>1056*(1/37)</f>
        <v>28.54054054054054</v>
      </c>
      <c r="B1057">
        <v>0.508544921875</v>
      </c>
      <c r="C1057">
        <v>-0.1005859375</v>
      </c>
      <c r="D1057">
        <v>1.83447265625</v>
      </c>
      <c r="E1057">
        <v>4.6234130859375</v>
      </c>
      <c r="F1057">
        <v>-5.992889404296875</v>
      </c>
      <c r="G1057">
        <v>4.215240478515625</v>
      </c>
    </row>
    <row r="1058" spans="1:7" x14ac:dyDescent="0.35">
      <c r="A1058">
        <f>1057*(1/37)</f>
        <v>28.567567567567568</v>
      </c>
      <c r="B1058">
        <v>0.828857421875</v>
      </c>
      <c r="C1058">
        <v>-0.855712890625</v>
      </c>
      <c r="D1058">
        <v>1.21435546875</v>
      </c>
      <c r="E1058">
        <v>14.80865478515625</v>
      </c>
      <c r="F1058">
        <v>-9.449005126953125</v>
      </c>
      <c r="G1058">
        <v>-20.343780517578121</v>
      </c>
    </row>
    <row r="1059" spans="1:7" x14ac:dyDescent="0.35">
      <c r="A1059">
        <f>1058*(1/37)</f>
        <v>28.594594594594597</v>
      </c>
      <c r="B1059">
        <v>0.543212890625</v>
      </c>
      <c r="C1059">
        <v>-0.26416015625</v>
      </c>
      <c r="D1059">
        <v>1.275634765625</v>
      </c>
      <c r="E1059">
        <v>11.28387451171875</v>
      </c>
      <c r="F1059">
        <v>-4.0740966796875</v>
      </c>
      <c r="G1059">
        <v>-4.520416259765625</v>
      </c>
    </row>
    <row r="1060" spans="1:7" x14ac:dyDescent="0.35">
      <c r="A1060">
        <f>1059*(1/37)</f>
        <v>28.621621621621625</v>
      </c>
      <c r="B1060">
        <v>0.2470703125</v>
      </c>
      <c r="C1060">
        <v>-7.2998046875E-2</v>
      </c>
      <c r="D1060">
        <v>1.230224609375</v>
      </c>
      <c r="E1060">
        <v>-3.60107421875</v>
      </c>
      <c r="F1060">
        <v>0.537872314453125</v>
      </c>
      <c r="G1060">
        <v>-14.86587524414062</v>
      </c>
    </row>
    <row r="1061" spans="1:7" x14ac:dyDescent="0.35">
      <c r="A1061">
        <f>1060*(1/37)</f>
        <v>28.648648648648649</v>
      </c>
      <c r="B1061">
        <v>1.2099609375</v>
      </c>
      <c r="C1061">
        <v>-0.332275390625</v>
      </c>
      <c r="D1061">
        <v>0.192626953125</v>
      </c>
      <c r="E1061">
        <v>13.23699951171875</v>
      </c>
      <c r="F1061">
        <v>-1.003265380859375</v>
      </c>
      <c r="G1061">
        <v>4.2877197265625</v>
      </c>
    </row>
    <row r="1062" spans="1:7" x14ac:dyDescent="0.35">
      <c r="A1062">
        <f>1061*(1/37)</f>
        <v>28.675675675675677</v>
      </c>
      <c r="B1062">
        <v>0.104736328125</v>
      </c>
      <c r="C1062">
        <v>-0.7041015625</v>
      </c>
      <c r="D1062">
        <v>2.298583984375</v>
      </c>
      <c r="E1062">
        <v>-4.7760009765625</v>
      </c>
      <c r="F1062">
        <v>-8.6822509765625</v>
      </c>
      <c r="G1062">
        <v>-1.07574462890625</v>
      </c>
    </row>
    <row r="1063" spans="1:7" x14ac:dyDescent="0.35">
      <c r="A1063">
        <f>1062*(1/37)</f>
        <v>28.702702702702705</v>
      </c>
      <c r="B1063">
        <v>0.718505859375</v>
      </c>
      <c r="C1063">
        <v>-0.45556640625</v>
      </c>
      <c r="D1063">
        <v>1.05859375</v>
      </c>
      <c r="E1063">
        <v>15.98739624023438</v>
      </c>
      <c r="F1063">
        <v>5.527496337890625</v>
      </c>
      <c r="G1063">
        <v>5.054473876953125</v>
      </c>
    </row>
    <row r="1064" spans="1:7" x14ac:dyDescent="0.35">
      <c r="A1064">
        <f>1063*(1/37)</f>
        <v>28.72972972972973</v>
      </c>
      <c r="B1064">
        <v>0.443115234375</v>
      </c>
      <c r="C1064">
        <v>-0.49267578125</v>
      </c>
      <c r="D1064">
        <v>0.615966796875</v>
      </c>
      <c r="E1064">
        <v>18.69964599609375</v>
      </c>
      <c r="F1064">
        <v>18.589019775390621</v>
      </c>
      <c r="G1064">
        <v>-14.86968994140625</v>
      </c>
    </row>
    <row r="1065" spans="1:7" x14ac:dyDescent="0.35">
      <c r="A1065">
        <f>1064*(1/37)</f>
        <v>28.756756756756758</v>
      </c>
      <c r="B1065">
        <v>-0.455810546875</v>
      </c>
      <c r="C1065">
        <v>-0.23583984375</v>
      </c>
      <c r="D1065">
        <v>1.116455078125</v>
      </c>
      <c r="E1065">
        <v>20.294189453125</v>
      </c>
      <c r="F1065">
        <v>0.40435791015625</v>
      </c>
      <c r="G1065">
        <v>3.5247802734375</v>
      </c>
    </row>
    <row r="1066" spans="1:7" x14ac:dyDescent="0.35">
      <c r="A1066">
        <f>1065*(1/37)</f>
        <v>28.783783783783786</v>
      </c>
      <c r="B1066">
        <v>-0.44580078125</v>
      </c>
      <c r="C1066">
        <v>-0.13232421875</v>
      </c>
      <c r="D1066">
        <v>0.8740234375</v>
      </c>
      <c r="E1066">
        <v>30.086517333984379</v>
      </c>
      <c r="F1066">
        <v>3.993988037109375</v>
      </c>
      <c r="G1066">
        <v>9.654998779296875</v>
      </c>
    </row>
    <row r="1067" spans="1:7" x14ac:dyDescent="0.35">
      <c r="A1067">
        <f>1066*(1/37)</f>
        <v>28.810810810810814</v>
      </c>
      <c r="B1067">
        <v>7.080078125E-2</v>
      </c>
      <c r="C1067">
        <v>0.1220703125</v>
      </c>
      <c r="D1067">
        <v>0.982177734375</v>
      </c>
      <c r="E1067">
        <v>28.12957763671875</v>
      </c>
      <c r="F1067">
        <v>8.9874267578125</v>
      </c>
      <c r="G1067">
        <v>-4.90570068359375</v>
      </c>
    </row>
    <row r="1068" spans="1:7" x14ac:dyDescent="0.35">
      <c r="A1068">
        <f>1067*(1/37)</f>
        <v>28.837837837837839</v>
      </c>
      <c r="B1068">
        <v>0.14208984375</v>
      </c>
      <c r="C1068">
        <v>9.27734375E-2</v>
      </c>
      <c r="D1068">
        <v>1.125</v>
      </c>
      <c r="E1068">
        <v>30.872344970703121</v>
      </c>
      <c r="F1068">
        <v>18.894195556640621</v>
      </c>
      <c r="G1068">
        <v>14.6331787109375</v>
      </c>
    </row>
    <row r="1069" spans="1:7" x14ac:dyDescent="0.35">
      <c r="A1069">
        <f>1068*(1/37)</f>
        <v>28.864864864864867</v>
      </c>
      <c r="B1069">
        <v>-1.14208984375</v>
      </c>
      <c r="C1069">
        <v>-1.638671875</v>
      </c>
      <c r="D1069">
        <v>-0.34326171875</v>
      </c>
      <c r="E1069">
        <v>30.872344970703121</v>
      </c>
      <c r="F1069">
        <v>25.88653564453125</v>
      </c>
      <c r="G1069">
        <v>-4.749298095703125</v>
      </c>
    </row>
    <row r="1070" spans="1:7" x14ac:dyDescent="0.35">
      <c r="A1070">
        <f>1069*(1/37)</f>
        <v>28.891891891891895</v>
      </c>
      <c r="B1070">
        <v>-2.0263671875E-2</v>
      </c>
      <c r="C1070">
        <v>1.737060546875</v>
      </c>
      <c r="D1070">
        <v>1.55712890625</v>
      </c>
      <c r="E1070">
        <v>6.977081298828125</v>
      </c>
      <c r="F1070">
        <v>11.28768920898438</v>
      </c>
      <c r="G1070">
        <v>-7.587432861328125</v>
      </c>
    </row>
    <row r="1071" spans="1:7" x14ac:dyDescent="0.35">
      <c r="A1071">
        <f>1070*(1/37)</f>
        <v>28.918918918918919</v>
      </c>
      <c r="B1071">
        <v>0.36181640625</v>
      </c>
      <c r="C1071">
        <v>0.744873046875</v>
      </c>
      <c r="D1071">
        <v>1.871337890625</v>
      </c>
      <c r="E1071">
        <v>9.716033935546875</v>
      </c>
      <c r="F1071">
        <v>-8.296966552734375</v>
      </c>
      <c r="G1071">
        <v>13.8702392578125</v>
      </c>
    </row>
    <row r="1072" spans="1:7" x14ac:dyDescent="0.35">
      <c r="A1072">
        <f>1071*(1/37)</f>
        <v>28.945945945945947</v>
      </c>
      <c r="B1072">
        <v>0.25390625</v>
      </c>
      <c r="C1072">
        <v>-0.488037109375</v>
      </c>
      <c r="D1072">
        <v>0.1953125</v>
      </c>
      <c r="E1072">
        <v>17.15850830078125</v>
      </c>
      <c r="F1072">
        <v>5.53131103515625</v>
      </c>
      <c r="G1072">
        <v>-10.345458984375</v>
      </c>
    </row>
    <row r="1073" spans="1:7" x14ac:dyDescent="0.35">
      <c r="A1073">
        <f>1072*(1/37)</f>
        <v>28.972972972972975</v>
      </c>
      <c r="B1073">
        <v>0.53759765625</v>
      </c>
      <c r="C1073">
        <v>0.37109375</v>
      </c>
      <c r="D1073">
        <v>1.207763671875</v>
      </c>
      <c r="E1073">
        <v>-0.858306884765625</v>
      </c>
      <c r="F1073">
        <v>22.815704345703121</v>
      </c>
      <c r="G1073">
        <v>7.740020751953125</v>
      </c>
    </row>
    <row r="1074" spans="1:7" x14ac:dyDescent="0.35">
      <c r="A1074">
        <f>1073*(1/37)</f>
        <v>29</v>
      </c>
      <c r="B1074">
        <v>-0.193359375</v>
      </c>
      <c r="C1074">
        <v>0.119384765625</v>
      </c>
      <c r="D1074">
        <v>1.245849609375</v>
      </c>
      <c r="E1074">
        <v>2.666473388671875</v>
      </c>
      <c r="F1074">
        <v>20.1263427734375</v>
      </c>
      <c r="G1074">
        <v>-11.03591918945312</v>
      </c>
    </row>
    <row r="1075" spans="1:7" x14ac:dyDescent="0.35">
      <c r="A1075">
        <f>1074*(1/37)</f>
        <v>29.027027027027028</v>
      </c>
      <c r="B1075">
        <v>4.248046875E-2</v>
      </c>
      <c r="C1075">
        <v>-0.1796875</v>
      </c>
      <c r="D1075">
        <v>0.797607421875</v>
      </c>
      <c r="E1075">
        <v>4.23431396484375</v>
      </c>
      <c r="F1075">
        <v>1.30462646484375</v>
      </c>
      <c r="G1075">
        <v>2.37274169921875</v>
      </c>
    </row>
    <row r="1076" spans="1:7" x14ac:dyDescent="0.35">
      <c r="A1076">
        <f>1075*(1/37)</f>
        <v>29.054054054054056</v>
      </c>
      <c r="B1076">
        <v>0.423583984375</v>
      </c>
      <c r="C1076">
        <v>1.577880859375</v>
      </c>
      <c r="D1076">
        <v>1.364501953125</v>
      </c>
      <c r="E1076">
        <v>-18.66912841796875</v>
      </c>
      <c r="F1076">
        <v>-9.063720703125</v>
      </c>
      <c r="G1076">
        <v>6.206512451171875</v>
      </c>
    </row>
    <row r="1077" spans="1:7" x14ac:dyDescent="0.35">
      <c r="A1077">
        <f>1076*(1/37)</f>
        <v>29.081081081081084</v>
      </c>
      <c r="B1077">
        <v>-0.497314453125</v>
      </c>
      <c r="C1077">
        <v>-1.3427734375</v>
      </c>
      <c r="D1077">
        <v>0.669189453125</v>
      </c>
      <c r="E1077">
        <v>-11.02828979492188</v>
      </c>
      <c r="F1077">
        <v>-15.20919799804688</v>
      </c>
      <c r="G1077">
        <v>-2.99072265625</v>
      </c>
    </row>
    <row r="1078" spans="1:7" x14ac:dyDescent="0.35">
      <c r="A1078">
        <f>1077*(1/37)</f>
        <v>29.108108108108109</v>
      </c>
      <c r="B1078">
        <v>-0.131103515625</v>
      </c>
      <c r="C1078">
        <v>-0.39599609375</v>
      </c>
      <c r="D1078">
        <v>0.799560546875</v>
      </c>
      <c r="E1078">
        <v>-3.208160400390625</v>
      </c>
      <c r="F1078">
        <v>-14.46151733398438</v>
      </c>
      <c r="G1078">
        <v>-9.120941162109375</v>
      </c>
    </row>
    <row r="1079" spans="1:7" x14ac:dyDescent="0.35">
      <c r="A1079">
        <f>1078*(1/37)</f>
        <v>29.135135135135137</v>
      </c>
      <c r="B1079">
        <v>5.8837890625E-2</v>
      </c>
      <c r="C1079">
        <v>0.440673828125</v>
      </c>
      <c r="D1079">
        <v>1.25634765625</v>
      </c>
      <c r="E1079">
        <v>-8.693695068359375</v>
      </c>
      <c r="F1079">
        <v>-17.162322998046879</v>
      </c>
      <c r="G1079">
        <v>-4.520416259765625</v>
      </c>
    </row>
    <row r="1080" spans="1:7" x14ac:dyDescent="0.35">
      <c r="A1080">
        <f>1079*(1/37)</f>
        <v>29.162162162162165</v>
      </c>
      <c r="B1080">
        <v>0.154296875</v>
      </c>
      <c r="C1080">
        <v>0.21875</v>
      </c>
      <c r="D1080">
        <v>0.64208984375</v>
      </c>
      <c r="E1080">
        <v>-5.16510009765625</v>
      </c>
      <c r="F1080">
        <v>-6.763458251953125</v>
      </c>
      <c r="G1080">
        <v>-5.0048828125</v>
      </c>
    </row>
    <row r="1081" spans="1:7" x14ac:dyDescent="0.35">
      <c r="A1081">
        <f>1080*(1/37)</f>
        <v>29.189189189189189</v>
      </c>
      <c r="B1081">
        <v>0.24462890625</v>
      </c>
      <c r="C1081">
        <v>0.585693359375</v>
      </c>
      <c r="D1081">
        <v>0.37646484375</v>
      </c>
      <c r="E1081">
        <v>-18.878936767578121</v>
      </c>
      <c r="F1081">
        <v>-2.155303955078125</v>
      </c>
      <c r="G1081">
        <v>5.054473876953125</v>
      </c>
    </row>
    <row r="1082" spans="1:7" x14ac:dyDescent="0.35">
      <c r="A1082">
        <f>1081*(1/37)</f>
        <v>29.216216216216218</v>
      </c>
      <c r="B1082">
        <v>0.271728515625</v>
      </c>
      <c r="C1082">
        <v>-0.11083984375</v>
      </c>
      <c r="D1082">
        <v>0.2001953125</v>
      </c>
      <c r="E1082">
        <v>-13.00048828125</v>
      </c>
      <c r="F1082">
        <v>-27.118682861328121</v>
      </c>
      <c r="G1082">
        <v>-8.35418701171875</v>
      </c>
    </row>
    <row r="1083" spans="1:7" x14ac:dyDescent="0.35">
      <c r="A1083">
        <f>1082*(1/37)</f>
        <v>29.243243243243246</v>
      </c>
      <c r="B1083">
        <v>0.218505859375</v>
      </c>
      <c r="C1083">
        <v>-3.857421875E-2</v>
      </c>
      <c r="D1083">
        <v>1.440185546875</v>
      </c>
      <c r="E1083">
        <v>-16.13616943359375</v>
      </c>
      <c r="F1083">
        <v>-19.439697265625</v>
      </c>
      <c r="G1083">
        <v>8.29315185546875</v>
      </c>
    </row>
    <row r="1084" spans="1:7" x14ac:dyDescent="0.35">
      <c r="A1084">
        <f>1083*(1/37)</f>
        <v>29.27027027027027</v>
      </c>
      <c r="B1084">
        <v>-0.271484375</v>
      </c>
      <c r="C1084">
        <v>-0.454345703125</v>
      </c>
      <c r="D1084">
        <v>1.250244140625</v>
      </c>
      <c r="E1084">
        <v>-16.13616943359375</v>
      </c>
      <c r="F1084">
        <v>-10.21957397460938</v>
      </c>
      <c r="G1084">
        <v>3.5247802734375</v>
      </c>
    </row>
    <row r="1085" spans="1:7" x14ac:dyDescent="0.35">
      <c r="A1085">
        <f>1084*(1/37)</f>
        <v>29.297297297297298</v>
      </c>
      <c r="B1085">
        <v>0.42041015625</v>
      </c>
      <c r="C1085">
        <v>0.283447265625</v>
      </c>
      <c r="D1085">
        <v>0.92333984375</v>
      </c>
      <c r="E1085">
        <v>-7.91168212890625</v>
      </c>
      <c r="F1085">
        <v>-19.8211669921875</v>
      </c>
      <c r="G1085">
        <v>2.758026123046875</v>
      </c>
    </row>
    <row r="1086" spans="1:7" x14ac:dyDescent="0.35">
      <c r="A1086">
        <f>1085*(1/37)</f>
        <v>29.324324324324326</v>
      </c>
      <c r="B1086">
        <v>0.296630859375</v>
      </c>
      <c r="C1086">
        <v>0.585205078125</v>
      </c>
      <c r="D1086">
        <v>1.17626953125</v>
      </c>
      <c r="E1086">
        <v>-35.717010498046882</v>
      </c>
      <c r="F1086">
        <v>-7.91168212890625</v>
      </c>
      <c r="G1086">
        <v>-11.03591918945312</v>
      </c>
    </row>
    <row r="1087" spans="1:7" x14ac:dyDescent="0.35">
      <c r="A1087">
        <f>1086*(1/37)</f>
        <v>29.351351351351354</v>
      </c>
      <c r="B1087">
        <v>9.27734375E-2</v>
      </c>
      <c r="C1087">
        <v>-0.10546875</v>
      </c>
      <c r="D1087">
        <v>1.865234375</v>
      </c>
      <c r="E1087">
        <v>-13.78631591796875</v>
      </c>
      <c r="F1087">
        <v>-10.21957397460938</v>
      </c>
      <c r="G1087">
        <v>10.4217529296875</v>
      </c>
    </row>
    <row r="1088" spans="1:7" x14ac:dyDescent="0.35">
      <c r="A1088">
        <f>1087*(1/37)</f>
        <v>29.378378378378379</v>
      </c>
      <c r="B1088">
        <v>-0.32470703125</v>
      </c>
      <c r="C1088">
        <v>-0.789794921875</v>
      </c>
      <c r="D1088">
        <v>0.7333984375</v>
      </c>
      <c r="E1088">
        <v>-27.496337890625</v>
      </c>
      <c r="F1088">
        <v>-13.29421997070312</v>
      </c>
      <c r="G1088">
        <v>8.502960205078125</v>
      </c>
    </row>
    <row r="1089" spans="1:7" x14ac:dyDescent="0.35">
      <c r="A1089">
        <f>1088*(1/37)</f>
        <v>29.405405405405407</v>
      </c>
      <c r="B1089">
        <v>-0.379150390625</v>
      </c>
      <c r="C1089">
        <v>0.145751953125</v>
      </c>
      <c r="D1089">
        <v>1.657470703125</v>
      </c>
      <c r="E1089">
        <v>-23.96392822265625</v>
      </c>
      <c r="F1089">
        <v>-2.155303955078125</v>
      </c>
      <c r="G1089">
        <v>-7.97271728515625</v>
      </c>
    </row>
    <row r="1090" spans="1:7" x14ac:dyDescent="0.35">
      <c r="A1090">
        <f>1089*(1/37)</f>
        <v>29.432432432432435</v>
      </c>
      <c r="B1090">
        <v>0.55517578125</v>
      </c>
      <c r="C1090">
        <v>-2.559326171875</v>
      </c>
      <c r="D1090">
        <v>3.489990234375</v>
      </c>
      <c r="E1090">
        <v>-43.55621337890625</v>
      </c>
      <c r="F1090">
        <v>-15.59829711914062</v>
      </c>
      <c r="G1090">
        <v>-17.1661376953125</v>
      </c>
    </row>
    <row r="1091" spans="1:7" x14ac:dyDescent="0.35">
      <c r="A1091">
        <f>1090*(1/37)</f>
        <v>29.45945945945946</v>
      </c>
      <c r="B1091">
        <v>-7.958984375E-2</v>
      </c>
      <c r="C1091">
        <v>0.8935546875</v>
      </c>
      <c r="D1091">
        <v>2.379638671875</v>
      </c>
      <c r="E1091">
        <v>-22.01080322265625</v>
      </c>
      <c r="F1091">
        <v>-20.294189453125</v>
      </c>
      <c r="G1091">
        <v>26.13067626953125</v>
      </c>
    </row>
    <row r="1092" spans="1:7" x14ac:dyDescent="0.35">
      <c r="A1092">
        <f>1091*(1/37)</f>
        <v>29.486486486486488</v>
      </c>
      <c r="B1092">
        <v>0.4033203125</v>
      </c>
      <c r="C1092">
        <v>-1.836669921875</v>
      </c>
      <c r="D1092">
        <v>1.88525390625</v>
      </c>
      <c r="E1092">
        <v>-20.053863525390621</v>
      </c>
      <c r="F1092">
        <v>8.731842041015625</v>
      </c>
      <c r="G1092">
        <v>-13.336181640625</v>
      </c>
    </row>
    <row r="1093" spans="1:7" x14ac:dyDescent="0.35">
      <c r="A1093">
        <f>1092*(1/37)</f>
        <v>29.513513513513516</v>
      </c>
      <c r="B1093">
        <v>0.857177734375</v>
      </c>
      <c r="C1093">
        <v>-2.286865234375</v>
      </c>
      <c r="D1093">
        <v>0.8046875</v>
      </c>
      <c r="E1093">
        <v>-8.693695068359375</v>
      </c>
      <c r="F1093">
        <v>10.90621948242188</v>
      </c>
      <c r="G1093">
        <v>2.31170654296875</v>
      </c>
    </row>
    <row r="1094" spans="1:7" x14ac:dyDescent="0.35">
      <c r="A1094">
        <f>1093*(1/37)</f>
        <v>29.540540540540544</v>
      </c>
      <c r="B1094">
        <v>0.65869140625</v>
      </c>
      <c r="C1094">
        <v>-0.77294921875</v>
      </c>
      <c r="D1094">
        <v>0.43408203125</v>
      </c>
      <c r="E1094">
        <v>2.666473388671875</v>
      </c>
      <c r="F1094">
        <v>-51.700592041015618</v>
      </c>
      <c r="G1094">
        <v>-5.9051513671875</v>
      </c>
    </row>
    <row r="1095" spans="1:7" x14ac:dyDescent="0.35">
      <c r="A1095">
        <f>1094*(1/37)</f>
        <v>29.567567567567568</v>
      </c>
      <c r="B1095">
        <v>0.33935546875</v>
      </c>
      <c r="C1095">
        <v>0.918212890625</v>
      </c>
      <c r="D1095">
        <v>1.56884765625</v>
      </c>
      <c r="E1095">
        <v>-15.57159423828125</v>
      </c>
      <c r="F1095">
        <v>43.552398681640618</v>
      </c>
      <c r="G1095">
        <v>14.251708984375</v>
      </c>
    </row>
    <row r="1096" spans="1:7" x14ac:dyDescent="0.35">
      <c r="A1096">
        <f>1095*(1/37)</f>
        <v>29.594594594594597</v>
      </c>
      <c r="B1096">
        <v>0.931884765625</v>
      </c>
      <c r="C1096">
        <v>-0.4677734375</v>
      </c>
      <c r="D1096">
        <v>0.6083984375</v>
      </c>
      <c r="E1096">
        <v>12.45880126953125</v>
      </c>
      <c r="F1096">
        <v>-0.614166259765625</v>
      </c>
      <c r="G1096">
        <v>-21.762847900390621</v>
      </c>
    </row>
    <row r="1097" spans="1:7" x14ac:dyDescent="0.35">
      <c r="A1097">
        <f>1096*(1/37)</f>
        <v>29.621621621621625</v>
      </c>
      <c r="B1097">
        <v>-0.224365234375</v>
      </c>
      <c r="C1097">
        <v>0.179443359375</v>
      </c>
      <c r="D1097">
        <v>2.41552734375</v>
      </c>
      <c r="E1097">
        <v>2.666473388671875</v>
      </c>
      <c r="F1097">
        <v>-1.766204833984375</v>
      </c>
      <c r="G1097">
        <v>7.354736328125</v>
      </c>
    </row>
    <row r="1098" spans="1:7" x14ac:dyDescent="0.35">
      <c r="A1098">
        <f>1097*(1/37)</f>
        <v>29.648648648648649</v>
      </c>
      <c r="B1098">
        <v>0.494873046875</v>
      </c>
      <c r="C1098">
        <v>-1.416259765625</v>
      </c>
      <c r="D1098">
        <v>0.57861328125</v>
      </c>
      <c r="E1098">
        <v>24.211883544921879</v>
      </c>
      <c r="F1098">
        <v>20.122528076171879</v>
      </c>
      <c r="G1098">
        <v>-11.42120361328125</v>
      </c>
    </row>
    <row r="1099" spans="1:7" x14ac:dyDescent="0.35">
      <c r="A1099">
        <f>1098*(1/37)</f>
        <v>29.675675675675677</v>
      </c>
      <c r="B1099">
        <v>-1.5625E-2</v>
      </c>
      <c r="C1099">
        <v>-0.306884765625</v>
      </c>
      <c r="D1099">
        <v>1.10009765625</v>
      </c>
      <c r="E1099">
        <v>32.6385498046875</v>
      </c>
      <c r="F1099">
        <v>5.527496337890625</v>
      </c>
      <c r="G1099">
        <v>18.466949462890621</v>
      </c>
    </row>
    <row r="1100" spans="1:7" x14ac:dyDescent="0.35">
      <c r="A1100">
        <f>1099*(1/37)</f>
        <v>29.702702702702705</v>
      </c>
      <c r="B1100">
        <v>8.10546875E-2</v>
      </c>
      <c r="C1100">
        <v>-0.47216796875</v>
      </c>
      <c r="D1100">
        <v>1.0791015625</v>
      </c>
      <c r="E1100">
        <v>37.502288818359382</v>
      </c>
      <c r="F1100">
        <v>20.893096923828121</v>
      </c>
      <c r="G1100">
        <v>23.06365966796875</v>
      </c>
    </row>
    <row r="1101" spans="1:7" x14ac:dyDescent="0.35">
      <c r="A1101">
        <f>1100*(1/37)</f>
        <v>29.72972972972973</v>
      </c>
      <c r="B1101">
        <v>4.638671875E-3</v>
      </c>
      <c r="C1101">
        <v>0.38818359375</v>
      </c>
      <c r="D1101">
        <v>0.591796875</v>
      </c>
      <c r="E1101">
        <v>12.45880126953125</v>
      </c>
      <c r="F1101">
        <v>-8.30078125</v>
      </c>
      <c r="G1101">
        <v>-12.18414306640625</v>
      </c>
    </row>
    <row r="1102" spans="1:7" x14ac:dyDescent="0.35">
      <c r="A1102">
        <f>1101*(1/37)</f>
        <v>29.756756756756758</v>
      </c>
      <c r="B1102">
        <v>0.388671875</v>
      </c>
      <c r="C1102">
        <v>0.30078125</v>
      </c>
      <c r="D1102">
        <v>2.375244140625</v>
      </c>
      <c r="E1102">
        <v>10.89096069335938</v>
      </c>
      <c r="F1102">
        <v>11.18087768554688</v>
      </c>
      <c r="G1102">
        <v>5.43975830078125</v>
      </c>
    </row>
    <row r="1103" spans="1:7" x14ac:dyDescent="0.35">
      <c r="A1103">
        <f>1102*(1/37)</f>
        <v>29.783783783783786</v>
      </c>
      <c r="B1103">
        <v>-8.935546875E-2</v>
      </c>
      <c r="C1103">
        <v>0.434326171875</v>
      </c>
      <c r="D1103">
        <v>-9.08203125E-2</v>
      </c>
      <c r="E1103">
        <v>32.436370849609382</v>
      </c>
      <c r="F1103">
        <v>25.897979736328121</v>
      </c>
      <c r="G1103">
        <v>7.354736328125</v>
      </c>
    </row>
    <row r="1104" spans="1:7" x14ac:dyDescent="0.35">
      <c r="A1104">
        <f>1103*(1/37)</f>
        <v>29.810810810810814</v>
      </c>
      <c r="B1104">
        <v>0.6748046875</v>
      </c>
      <c r="C1104">
        <v>0.197021484375</v>
      </c>
      <c r="D1104">
        <v>0.68896484375</v>
      </c>
      <c r="E1104">
        <v>28.911590576171879</v>
      </c>
      <c r="F1104">
        <v>29.71649169921875</v>
      </c>
      <c r="G1104">
        <v>7.354736328125</v>
      </c>
    </row>
    <row r="1105" spans="1:7" x14ac:dyDescent="0.35">
      <c r="A1105">
        <f>1104*(1/37)</f>
        <v>29.837837837837839</v>
      </c>
      <c r="B1105">
        <v>0.130859375</v>
      </c>
      <c r="C1105">
        <v>0.912109375</v>
      </c>
      <c r="D1105">
        <v>0.7705078125</v>
      </c>
      <c r="E1105">
        <v>25.77972412109375</v>
      </c>
      <c r="F1105">
        <v>32.41729736328125</v>
      </c>
      <c r="G1105">
        <v>4.291534423828125</v>
      </c>
    </row>
    <row r="1106" spans="1:7" x14ac:dyDescent="0.35">
      <c r="A1106">
        <f>1105*(1/37)</f>
        <v>29.864864864864867</v>
      </c>
      <c r="B1106">
        <v>-0.48486328125</v>
      </c>
      <c r="C1106">
        <v>0.363525390625</v>
      </c>
      <c r="D1106">
        <v>0.94482421875</v>
      </c>
      <c r="E1106">
        <v>42.22869873046875</v>
      </c>
      <c r="F1106">
        <v>-17.51708984375</v>
      </c>
      <c r="G1106">
        <v>-8.35418701171875</v>
      </c>
    </row>
    <row r="1107" spans="1:7" x14ac:dyDescent="0.35">
      <c r="A1107">
        <f>1106*(1/37)</f>
        <v>29.891891891891895</v>
      </c>
      <c r="B1107">
        <v>4.8095703125E-2</v>
      </c>
      <c r="C1107">
        <v>0.222900390625</v>
      </c>
      <c r="D1107">
        <v>0.457763671875</v>
      </c>
      <c r="E1107">
        <v>38.70391845703125</v>
      </c>
      <c r="F1107">
        <v>-16.36505126953125</v>
      </c>
      <c r="G1107">
        <v>1.39617919921875</v>
      </c>
    </row>
    <row r="1108" spans="1:7" x14ac:dyDescent="0.35">
      <c r="A1108">
        <f>1107*(1/37)</f>
        <v>29.918918918918919</v>
      </c>
      <c r="B1108">
        <v>-0.226318359375</v>
      </c>
      <c r="C1108">
        <v>-0.988037109375</v>
      </c>
      <c r="D1108">
        <v>1.13671875</v>
      </c>
      <c r="E1108">
        <v>33.222198486328118</v>
      </c>
      <c r="F1108">
        <v>34.717559814453118</v>
      </c>
      <c r="G1108">
        <v>14.6331787109375</v>
      </c>
    </row>
    <row r="1109" spans="1:7" x14ac:dyDescent="0.35">
      <c r="A1109">
        <f>1108*(1/37)</f>
        <v>29.945945945945947</v>
      </c>
      <c r="B1109">
        <v>1.044921875</v>
      </c>
      <c r="C1109">
        <v>1.389892578125</v>
      </c>
      <c r="D1109">
        <v>0.802490234375</v>
      </c>
      <c r="E1109">
        <v>28.911590576171879</v>
      </c>
      <c r="F1109">
        <v>35.106658935546882</v>
      </c>
      <c r="G1109">
        <v>-14.86587524414062</v>
      </c>
    </row>
    <row r="1110" spans="1:7" x14ac:dyDescent="0.35">
      <c r="A1110">
        <f>1109*(1/37)</f>
        <v>29.972972972972975</v>
      </c>
      <c r="B1110">
        <v>9.1552734375E-2</v>
      </c>
      <c r="C1110">
        <v>0.642333984375</v>
      </c>
      <c r="D1110">
        <v>0.514404296875</v>
      </c>
      <c r="E1110">
        <v>-7.62939453125E-2</v>
      </c>
      <c r="F1110">
        <v>16.284942626953121</v>
      </c>
      <c r="G1110">
        <v>-10.650634765625</v>
      </c>
    </row>
    <row r="1111" spans="1:7" x14ac:dyDescent="0.35">
      <c r="A1111">
        <f>1110*(1/37)</f>
        <v>30</v>
      </c>
      <c r="B1111">
        <v>0.5771484375</v>
      </c>
      <c r="C1111">
        <v>0.779296875</v>
      </c>
      <c r="D1111">
        <v>1.45068359375</v>
      </c>
      <c r="E1111">
        <v>5.802154541015625</v>
      </c>
      <c r="F1111">
        <v>7.83538818359375</v>
      </c>
      <c r="G1111">
        <v>6.587982177734375</v>
      </c>
    </row>
    <row r="1112" spans="1:7" x14ac:dyDescent="0.35">
      <c r="A1112">
        <f>1111*(1/37)</f>
        <v>30.027027027027028</v>
      </c>
      <c r="B1112">
        <v>0.141357421875</v>
      </c>
      <c r="C1112">
        <v>0.634033203125</v>
      </c>
      <c r="D1112">
        <v>0.609619140625</v>
      </c>
      <c r="E1112">
        <v>-21.4385986328125</v>
      </c>
      <c r="F1112">
        <v>-0.614166259765625</v>
      </c>
      <c r="G1112">
        <v>-6.053924560546875</v>
      </c>
    </row>
    <row r="1113" spans="1:7" x14ac:dyDescent="0.35">
      <c r="A1113">
        <f>1112*(1/37)</f>
        <v>30.054054054054056</v>
      </c>
      <c r="B1113">
        <v>-0.36865234375</v>
      </c>
      <c r="C1113">
        <v>0.413330078125</v>
      </c>
      <c r="D1113">
        <v>0.655029296875</v>
      </c>
      <c r="E1113">
        <v>-30.609130859375</v>
      </c>
      <c r="F1113">
        <v>15.13290405273438</v>
      </c>
      <c r="G1113">
        <v>6.206512451171875</v>
      </c>
    </row>
    <row r="1114" spans="1:7" x14ac:dyDescent="0.35">
      <c r="A1114">
        <f>1113*(1/37)</f>
        <v>30.081081081081084</v>
      </c>
      <c r="B1114">
        <v>-0.385986328125</v>
      </c>
      <c r="C1114">
        <v>-0.703857421875</v>
      </c>
      <c r="D1114">
        <v>0.6298828125</v>
      </c>
      <c r="E1114">
        <v>-29.064178466796879</v>
      </c>
      <c r="F1114">
        <v>-8.72802734375</v>
      </c>
      <c r="G1114">
        <v>-3.757476806640625</v>
      </c>
    </row>
    <row r="1115" spans="1:7" x14ac:dyDescent="0.35">
      <c r="A1115">
        <f>1114*(1/37)</f>
        <v>30.108108108108109</v>
      </c>
      <c r="B1115">
        <v>9.5458984375E-2</v>
      </c>
      <c r="C1115">
        <v>-0.578125</v>
      </c>
      <c r="D1115">
        <v>0.35498046875</v>
      </c>
      <c r="E1115">
        <v>-30.628204345703121</v>
      </c>
      <c r="F1115">
        <v>8.36181640625</v>
      </c>
      <c r="G1115">
        <v>18.0816650390625</v>
      </c>
    </row>
    <row r="1116" spans="1:7" x14ac:dyDescent="0.35">
      <c r="A1116">
        <f>1115*(1/37)</f>
        <v>30.135135135135137</v>
      </c>
      <c r="B1116">
        <v>-1.3369140625</v>
      </c>
      <c r="C1116">
        <v>-1.204833984375</v>
      </c>
      <c r="D1116">
        <v>1.32470703125</v>
      </c>
      <c r="E1116">
        <v>-38.0706787109375</v>
      </c>
      <c r="F1116">
        <v>-47.85919189453125</v>
      </c>
      <c r="G1116">
        <v>-25.211334228515621</v>
      </c>
    </row>
    <row r="1117" spans="1:7" x14ac:dyDescent="0.35">
      <c r="A1117">
        <f>1116*(1/37)</f>
        <v>30.162162162162165</v>
      </c>
      <c r="B1117">
        <v>-0.6630859375</v>
      </c>
      <c r="C1117">
        <v>-1.201904296875</v>
      </c>
      <c r="D1117">
        <v>1.648681640625</v>
      </c>
      <c r="E1117">
        <v>-33.763885498046882</v>
      </c>
      <c r="F1117">
        <v>3.60870361328125</v>
      </c>
      <c r="G1117">
        <v>29.193878173828121</v>
      </c>
    </row>
    <row r="1118" spans="1:7" x14ac:dyDescent="0.35">
      <c r="A1118">
        <f>1117*(1/37)</f>
        <v>30.189189189189189</v>
      </c>
      <c r="B1118">
        <v>0.12451171875</v>
      </c>
      <c r="C1118">
        <v>-0.966552734375</v>
      </c>
      <c r="D1118">
        <v>1.890380859375</v>
      </c>
      <c r="E1118">
        <v>-25.53558349609375</v>
      </c>
      <c r="F1118">
        <v>30.11322021484375</v>
      </c>
      <c r="G1118">
        <v>-28.034210205078121</v>
      </c>
    </row>
    <row r="1119" spans="1:7" x14ac:dyDescent="0.35">
      <c r="A1119">
        <f>1118*(1/37)</f>
        <v>30.216216216216218</v>
      </c>
      <c r="B1119">
        <v>0.44775390625</v>
      </c>
      <c r="C1119">
        <v>-0.437255859375</v>
      </c>
      <c r="D1119">
        <v>0.922119140625</v>
      </c>
      <c r="E1119">
        <v>-41.599273681640618</v>
      </c>
      <c r="F1119">
        <v>-9.449005126953125</v>
      </c>
      <c r="G1119">
        <v>-9.502410888671875</v>
      </c>
    </row>
    <row r="1120" spans="1:7" x14ac:dyDescent="0.35">
      <c r="A1120">
        <f>1119*(1/37)</f>
        <v>30.243243243243246</v>
      </c>
      <c r="B1120">
        <v>6.103515625E-2</v>
      </c>
      <c r="C1120">
        <v>-1.22509765625</v>
      </c>
      <c r="D1120">
        <v>2.41845703125</v>
      </c>
      <c r="E1120">
        <v>-56.09130859375</v>
      </c>
      <c r="F1120">
        <v>-2.1514892578125</v>
      </c>
      <c r="G1120">
        <v>7.62939453125E-2</v>
      </c>
    </row>
    <row r="1121" spans="1:7" x14ac:dyDescent="0.35">
      <c r="A1121">
        <f>1120*(1/37)</f>
        <v>30.270270270270274</v>
      </c>
      <c r="B1121">
        <v>0.16162109375</v>
      </c>
      <c r="C1121">
        <v>-1.85107421875</v>
      </c>
      <c r="D1121">
        <v>2.102783203125</v>
      </c>
      <c r="E1121">
        <v>-23.975372314453121</v>
      </c>
      <c r="F1121">
        <v>-12.13836669921875</v>
      </c>
      <c r="G1121">
        <v>-6.439208984375</v>
      </c>
    </row>
    <row r="1122" spans="1:7" x14ac:dyDescent="0.35">
      <c r="A1122">
        <f>1121*(1/37)</f>
        <v>30.297297297297298</v>
      </c>
      <c r="B1122">
        <v>0.259521484375</v>
      </c>
      <c r="C1122">
        <v>0.832275390625</v>
      </c>
      <c r="D1122">
        <v>-5.4931640625E-2</v>
      </c>
      <c r="E1122">
        <v>1.491546630859375</v>
      </c>
      <c r="F1122">
        <v>5.91278076171875</v>
      </c>
      <c r="G1122">
        <v>20.381927490234379</v>
      </c>
    </row>
    <row r="1123" spans="1:7" x14ac:dyDescent="0.35">
      <c r="A1123">
        <f>1122*(1/37)</f>
        <v>30.324324324324326</v>
      </c>
      <c r="B1123">
        <v>-0.258056640625</v>
      </c>
      <c r="C1123">
        <v>-0.61279296875</v>
      </c>
      <c r="D1123">
        <v>1.27587890625</v>
      </c>
      <c r="E1123">
        <v>5.40924072265625</v>
      </c>
      <c r="F1123">
        <v>4.375457763671875</v>
      </c>
      <c r="G1123">
        <v>-35.175323486328118</v>
      </c>
    </row>
    <row r="1124" spans="1:7" x14ac:dyDescent="0.35">
      <c r="A1124">
        <f>1123*(1/37)</f>
        <v>30.351351351351354</v>
      </c>
      <c r="B1124">
        <v>1.26416015625</v>
      </c>
      <c r="C1124">
        <v>-0.892333984375</v>
      </c>
      <c r="D1124">
        <v>1.777099609375</v>
      </c>
      <c r="E1124">
        <v>-11.65390014648438</v>
      </c>
      <c r="F1124">
        <v>-12.13836669921875</v>
      </c>
      <c r="G1124">
        <v>22.296905517578121</v>
      </c>
    </row>
    <row r="1125" spans="1:7" x14ac:dyDescent="0.35">
      <c r="A1125">
        <f>1124*(1/37)</f>
        <v>30.378378378378379</v>
      </c>
      <c r="B1125">
        <v>0.445556640625</v>
      </c>
      <c r="C1125">
        <v>-0.139892578125</v>
      </c>
      <c r="D1125">
        <v>-4.98046875E-2</v>
      </c>
      <c r="E1125">
        <v>32.047271728515618</v>
      </c>
      <c r="F1125">
        <v>-17.1966552734375</v>
      </c>
      <c r="G1125">
        <v>15.39993286132812</v>
      </c>
    </row>
    <row r="1126" spans="1:7" x14ac:dyDescent="0.35">
      <c r="A1126">
        <f>1125*(1/37)</f>
        <v>30.405405405405407</v>
      </c>
      <c r="B1126">
        <v>5.1025390625E-2</v>
      </c>
      <c r="C1126">
        <v>1.40234375</v>
      </c>
      <c r="D1126">
        <v>2.697021484375</v>
      </c>
      <c r="E1126">
        <v>1.0986328125</v>
      </c>
      <c r="F1126">
        <v>2.071380615234375</v>
      </c>
      <c r="G1126">
        <v>29.193878173828121</v>
      </c>
    </row>
    <row r="1127" spans="1:7" x14ac:dyDescent="0.35">
      <c r="A1127">
        <f>1126*(1/37)</f>
        <v>30.432432432432435</v>
      </c>
      <c r="B1127">
        <v>-0.812255859375</v>
      </c>
      <c r="C1127">
        <v>0.41748046875</v>
      </c>
      <c r="D1127">
        <v>-0.994140625</v>
      </c>
      <c r="E1127">
        <v>19.1192626953125</v>
      </c>
      <c r="F1127">
        <v>13.21029663085938</v>
      </c>
      <c r="G1127">
        <v>-27.622222900390621</v>
      </c>
    </row>
    <row r="1128" spans="1:7" x14ac:dyDescent="0.35">
      <c r="A1128">
        <f>1127*(1/37)</f>
        <v>30.45945945945946</v>
      </c>
      <c r="B1128">
        <v>2.748046875</v>
      </c>
      <c r="C1128">
        <v>-0.676513671875</v>
      </c>
      <c r="D1128">
        <v>0.6611328125</v>
      </c>
      <c r="E1128">
        <v>28.5186767578125</v>
      </c>
      <c r="F1128">
        <v>-21.739959716796879</v>
      </c>
      <c r="G1128">
        <v>-11.41738891601562</v>
      </c>
    </row>
    <row r="1129" spans="1:7" x14ac:dyDescent="0.35">
      <c r="A1129">
        <f>1128*(1/37)</f>
        <v>30.486486486486488</v>
      </c>
      <c r="B1129">
        <v>1.74853515625</v>
      </c>
      <c r="C1129">
        <v>-0.2001953125</v>
      </c>
      <c r="D1129">
        <v>0.312255859375</v>
      </c>
      <c r="E1129">
        <v>29.693603515625</v>
      </c>
      <c r="F1129">
        <v>39.714813232421882</v>
      </c>
      <c r="G1129">
        <v>20.763397216796879</v>
      </c>
    </row>
    <row r="1130" spans="1:7" x14ac:dyDescent="0.35">
      <c r="A1130">
        <f>1129*(1/37)</f>
        <v>30.513513513513516</v>
      </c>
      <c r="B1130">
        <v>-0.57275390625</v>
      </c>
      <c r="C1130">
        <v>2.40966796875</v>
      </c>
      <c r="D1130">
        <v>1.00830078125</v>
      </c>
      <c r="E1130">
        <v>45.757293701171882</v>
      </c>
      <c r="F1130">
        <v>11.28768920898438</v>
      </c>
      <c r="G1130">
        <v>-10.65444946289062</v>
      </c>
    </row>
    <row r="1131" spans="1:7" x14ac:dyDescent="0.35">
      <c r="A1131">
        <f>1130*(1/37)</f>
        <v>30.540540540540544</v>
      </c>
      <c r="B1131">
        <v>0.75732421875</v>
      </c>
      <c r="C1131">
        <v>-1.460693359375</v>
      </c>
      <c r="D1131">
        <v>-1.081298828125</v>
      </c>
      <c r="E1131">
        <v>45.3643798828125</v>
      </c>
      <c r="F1131">
        <v>1.30462646484375</v>
      </c>
      <c r="G1131">
        <v>13.09967041015625</v>
      </c>
    </row>
    <row r="1132" spans="1:7" x14ac:dyDescent="0.35">
      <c r="A1132">
        <f>1131*(1/37)</f>
        <v>30.567567567567568</v>
      </c>
      <c r="B1132">
        <v>-0.64501953125</v>
      </c>
      <c r="C1132">
        <v>6.4208984375E-2</v>
      </c>
      <c r="D1132">
        <v>1.49951171875</v>
      </c>
      <c r="E1132">
        <v>17.15850830078125</v>
      </c>
      <c r="F1132">
        <v>24.7344970703125</v>
      </c>
      <c r="G1132">
        <v>34.942626953125</v>
      </c>
    </row>
    <row r="1133" spans="1:7" x14ac:dyDescent="0.35">
      <c r="A1133">
        <f>1132*(1/37)</f>
        <v>30.594594594594597</v>
      </c>
      <c r="B1133">
        <v>0.26708984375</v>
      </c>
      <c r="C1133">
        <v>1.18994140625</v>
      </c>
      <c r="D1133">
        <v>-0.78857421875</v>
      </c>
      <c r="E1133">
        <v>41.839599609375</v>
      </c>
      <c r="F1133">
        <v>21.44622802734375</v>
      </c>
      <c r="G1133">
        <v>-22.52960205078125</v>
      </c>
    </row>
    <row r="1134" spans="1:7" x14ac:dyDescent="0.35">
      <c r="A1134">
        <f>1133*(1/37)</f>
        <v>30.621621621621625</v>
      </c>
      <c r="B1134">
        <v>-0.271484375</v>
      </c>
      <c r="C1134">
        <v>0.749755859375</v>
      </c>
      <c r="D1134">
        <v>0.1103515625</v>
      </c>
      <c r="E1134">
        <v>-20.44677734375</v>
      </c>
      <c r="F1134">
        <v>25.88653564453125</v>
      </c>
      <c r="G1134">
        <v>8.88824462890625</v>
      </c>
    </row>
    <row r="1135" spans="1:7" x14ac:dyDescent="0.35">
      <c r="A1135">
        <f>1134*(1/37)</f>
        <v>30.648648648648649</v>
      </c>
      <c r="B1135">
        <v>-0.178955078125</v>
      </c>
      <c r="C1135">
        <v>0.802734375</v>
      </c>
      <c r="D1135">
        <v>1.35400390625</v>
      </c>
      <c r="E1135">
        <v>9.7198486328125</v>
      </c>
      <c r="F1135">
        <v>-4.57000732421875</v>
      </c>
      <c r="G1135">
        <v>7.354736328125</v>
      </c>
    </row>
    <row r="1136" spans="1:7" x14ac:dyDescent="0.35">
      <c r="A1136">
        <f>1135*(1/37)</f>
        <v>30.675675675675677</v>
      </c>
      <c r="B1136">
        <v>0.340087890625</v>
      </c>
      <c r="C1136">
        <v>1.8056640625</v>
      </c>
      <c r="D1136">
        <v>1.79296875</v>
      </c>
      <c r="E1136">
        <v>-25.539398193359379</v>
      </c>
      <c r="F1136">
        <v>21.0723876953125</v>
      </c>
      <c r="G1136">
        <v>3.5247802734375</v>
      </c>
    </row>
    <row r="1137" spans="1:7" x14ac:dyDescent="0.35">
      <c r="A1137">
        <f>1136*(1/37)</f>
        <v>30.702702702702705</v>
      </c>
      <c r="B1137">
        <v>-0.441650390625</v>
      </c>
      <c r="C1137">
        <v>-0.882568359375</v>
      </c>
      <c r="D1137">
        <v>0.716064453125</v>
      </c>
      <c r="E1137">
        <v>-7.1258544921875</v>
      </c>
      <c r="F1137">
        <v>0.92315673828125</v>
      </c>
      <c r="G1137">
        <v>0.457763671875</v>
      </c>
    </row>
    <row r="1138" spans="1:7" x14ac:dyDescent="0.35">
      <c r="A1138">
        <f>1137*(1/37)</f>
        <v>30.72972972972973</v>
      </c>
      <c r="B1138">
        <v>0.4619140625</v>
      </c>
      <c r="C1138">
        <v>0.997802734375</v>
      </c>
      <c r="D1138">
        <v>2.134765625</v>
      </c>
      <c r="E1138">
        <v>-31.803131103515621</v>
      </c>
      <c r="F1138">
        <v>-0.99945068359375</v>
      </c>
      <c r="G1138">
        <v>-36.70501708984375</v>
      </c>
    </row>
    <row r="1139" spans="1:7" x14ac:dyDescent="0.35">
      <c r="A1139">
        <f>1138*(1/37)</f>
        <v>30.756756756756758</v>
      </c>
      <c r="B1139">
        <v>-0.718994140625</v>
      </c>
      <c r="C1139">
        <v>-2.626953125</v>
      </c>
      <c r="D1139">
        <v>1.41943359375</v>
      </c>
      <c r="E1139">
        <v>3.841400146484375</v>
      </c>
      <c r="F1139">
        <v>-20.97320556640625</v>
      </c>
      <c r="G1139">
        <v>27.835845947265621</v>
      </c>
    </row>
    <row r="1140" spans="1:7" x14ac:dyDescent="0.35">
      <c r="A1140">
        <f>1139*(1/37)</f>
        <v>30.783783783783786</v>
      </c>
      <c r="B1140">
        <v>-0.5751953125</v>
      </c>
      <c r="C1140">
        <v>-0.824462890625</v>
      </c>
      <c r="D1140">
        <v>2.005859375</v>
      </c>
      <c r="E1140">
        <v>-25.146484375</v>
      </c>
      <c r="F1140">
        <v>-4.0740966796875</v>
      </c>
      <c r="G1140">
        <v>-22.14813232421875</v>
      </c>
    </row>
    <row r="1141" spans="1:7" x14ac:dyDescent="0.35">
      <c r="A1141">
        <f>1140*(1/37)</f>
        <v>30.810810810810814</v>
      </c>
      <c r="B1141">
        <v>3.955078125E-2</v>
      </c>
      <c r="C1141">
        <v>0.185302734375</v>
      </c>
      <c r="D1141">
        <v>1.678466796875</v>
      </c>
      <c r="E1141">
        <v>-29.84619140625</v>
      </c>
      <c r="F1141">
        <v>5.527496337890625</v>
      </c>
      <c r="G1141">
        <v>2.758026123046875</v>
      </c>
    </row>
    <row r="1142" spans="1:7" x14ac:dyDescent="0.35">
      <c r="A1142">
        <f>1141*(1/37)</f>
        <v>30.837837837837839</v>
      </c>
      <c r="B1142">
        <v>0.3125</v>
      </c>
      <c r="C1142">
        <v>-2.900634765625</v>
      </c>
      <c r="D1142">
        <v>1.301025390625</v>
      </c>
      <c r="E1142">
        <v>-6.53076171875</v>
      </c>
      <c r="F1142">
        <v>-23.662567138671879</v>
      </c>
      <c r="G1142">
        <v>39.154052734375</v>
      </c>
    </row>
    <row r="1143" spans="1:7" x14ac:dyDescent="0.35">
      <c r="A1143">
        <f>1142*(1/37)</f>
        <v>30.864864864864867</v>
      </c>
      <c r="B1143">
        <v>0.795166015625</v>
      </c>
      <c r="C1143">
        <v>-0.13525390625</v>
      </c>
      <c r="D1143">
        <v>1.13037109375</v>
      </c>
      <c r="E1143">
        <v>-44.719696044921882</v>
      </c>
      <c r="F1143">
        <v>-11.75689697265625</v>
      </c>
      <c r="G1143">
        <v>-14.86968994140625</v>
      </c>
    </row>
    <row r="1144" spans="1:7" x14ac:dyDescent="0.35">
      <c r="A1144">
        <f>1143*(1/37)</f>
        <v>30.891891891891895</v>
      </c>
      <c r="B1144">
        <v>0.8076171875</v>
      </c>
      <c r="C1144">
        <v>-1.6337890625</v>
      </c>
      <c r="D1144">
        <v>1.68359375</v>
      </c>
      <c r="E1144">
        <v>-50.60577392578125</v>
      </c>
      <c r="F1144">
        <v>15.51437377929688</v>
      </c>
      <c r="G1144">
        <v>-22.14813232421875</v>
      </c>
    </row>
    <row r="1145" spans="1:7" x14ac:dyDescent="0.35">
      <c r="A1145">
        <f>1144*(1/37)</f>
        <v>30.918918918918919</v>
      </c>
      <c r="B1145">
        <v>1.876708984375</v>
      </c>
      <c r="C1145">
        <v>-1.149169921875</v>
      </c>
      <c r="D1145">
        <v>0.4560546875</v>
      </c>
      <c r="E1145">
        <v>-8.602142333984375</v>
      </c>
      <c r="F1145">
        <v>-23.662567138671879</v>
      </c>
      <c r="G1145">
        <v>12.71820068359375</v>
      </c>
    </row>
    <row r="1146" spans="1:7" x14ac:dyDescent="0.35">
      <c r="A1146">
        <f>1145*(1/37)</f>
        <v>30.945945945945947</v>
      </c>
      <c r="B1146">
        <v>-0.135986328125</v>
      </c>
      <c r="C1146">
        <v>0.19384765625</v>
      </c>
      <c r="D1146">
        <v>-0.1435546875</v>
      </c>
      <c r="E1146">
        <v>-10.26153564453125</v>
      </c>
      <c r="F1146">
        <v>27.44293212890625</v>
      </c>
      <c r="G1146">
        <v>1.99127197265625</v>
      </c>
    </row>
    <row r="1147" spans="1:7" x14ac:dyDescent="0.35">
      <c r="A1147">
        <f>1146*(1/37)</f>
        <v>30.972972972972975</v>
      </c>
      <c r="B1147">
        <v>0.1748046875</v>
      </c>
      <c r="C1147">
        <v>-0.119384765625</v>
      </c>
      <c r="D1147">
        <v>1.57958984375</v>
      </c>
      <c r="E1147">
        <v>2.277374267578125</v>
      </c>
      <c r="F1147">
        <v>-3.307342529296875</v>
      </c>
      <c r="G1147">
        <v>-18.1427001953125</v>
      </c>
    </row>
    <row r="1148" spans="1:7" x14ac:dyDescent="0.35">
      <c r="A1148">
        <f>1147*(1/37)</f>
        <v>31</v>
      </c>
      <c r="B1148">
        <v>0.5703125</v>
      </c>
      <c r="C1148">
        <v>-6.93359375E-2</v>
      </c>
      <c r="D1148">
        <v>0.90966796875</v>
      </c>
      <c r="E1148">
        <v>9.7198486328125</v>
      </c>
      <c r="F1148">
        <v>-14.06097412109375</v>
      </c>
      <c r="G1148">
        <v>6.206512451171875</v>
      </c>
    </row>
    <row r="1149" spans="1:7" x14ac:dyDescent="0.35">
      <c r="A1149">
        <f>1148*(1/37)</f>
        <v>31.027027027027028</v>
      </c>
      <c r="B1149">
        <v>0.359375</v>
      </c>
      <c r="C1149">
        <v>5.2978515625E-2</v>
      </c>
      <c r="D1149">
        <v>0.37548828125</v>
      </c>
      <c r="E1149">
        <v>22.251129150390621</v>
      </c>
      <c r="F1149">
        <v>-0.614166259765625</v>
      </c>
      <c r="G1149">
        <v>14.6331787109375</v>
      </c>
    </row>
    <row r="1150" spans="1:7" x14ac:dyDescent="0.35">
      <c r="A1150">
        <f>1149*(1/37)</f>
        <v>31.054054054054056</v>
      </c>
      <c r="B1150">
        <v>0.4970703125</v>
      </c>
      <c r="C1150">
        <v>-7.32421875E-4</v>
      </c>
      <c r="D1150">
        <v>0.6064453125</v>
      </c>
      <c r="E1150">
        <v>5.802154541015625</v>
      </c>
      <c r="F1150">
        <v>-7.53021240234375</v>
      </c>
      <c r="G1150">
        <v>-22.92633056640625</v>
      </c>
    </row>
    <row r="1151" spans="1:7" x14ac:dyDescent="0.35">
      <c r="A1151">
        <f>1150*(1/37)</f>
        <v>31.081081081081084</v>
      </c>
      <c r="B1151">
        <v>0.512451171875</v>
      </c>
      <c r="C1151">
        <v>-1.033447265625</v>
      </c>
      <c r="D1151">
        <v>1.994384765625</v>
      </c>
      <c r="E1151">
        <v>21.076202392578121</v>
      </c>
      <c r="F1151">
        <v>-50.548553466796882</v>
      </c>
      <c r="G1151">
        <v>-0.308990478515625</v>
      </c>
    </row>
    <row r="1152" spans="1:7" x14ac:dyDescent="0.35">
      <c r="A1152">
        <f>1151*(1/37)</f>
        <v>31.108108108108109</v>
      </c>
      <c r="B1152">
        <v>1.166259765625</v>
      </c>
      <c r="C1152">
        <v>-0.361328125</v>
      </c>
      <c r="D1152">
        <v>-0.767333984375</v>
      </c>
      <c r="E1152">
        <v>38.70391845703125</v>
      </c>
      <c r="F1152">
        <v>-61.30218505859375</v>
      </c>
      <c r="G1152">
        <v>-4.520416259765625</v>
      </c>
    </row>
    <row r="1153" spans="1:7" x14ac:dyDescent="0.35">
      <c r="A1153">
        <f>1152*(1/37)</f>
        <v>31.135135135135137</v>
      </c>
      <c r="B1153">
        <v>0.449951171875</v>
      </c>
      <c r="C1153">
        <v>1.097900390625</v>
      </c>
      <c r="D1153">
        <v>9.7412109375E-2</v>
      </c>
      <c r="E1153">
        <v>1.125335693359375</v>
      </c>
      <c r="F1153">
        <v>-19.05059814453125</v>
      </c>
      <c r="G1153">
        <v>-11.80267333984375</v>
      </c>
    </row>
    <row r="1154" spans="1:7" x14ac:dyDescent="0.35">
      <c r="A1154">
        <f>1153*(1/37)</f>
        <v>31.162162162162165</v>
      </c>
      <c r="B1154">
        <v>0.478759765625</v>
      </c>
      <c r="C1154">
        <v>0.604248046875</v>
      </c>
      <c r="D1154">
        <v>-0.51611328125</v>
      </c>
      <c r="E1154">
        <v>25.77972412109375</v>
      </c>
      <c r="F1154">
        <v>32.41729736328125</v>
      </c>
      <c r="G1154">
        <v>2.37274169921875</v>
      </c>
    </row>
    <row r="1155" spans="1:7" x14ac:dyDescent="0.35">
      <c r="A1155">
        <f>1154*(1/37)</f>
        <v>31.189189189189189</v>
      </c>
      <c r="B1155">
        <v>-0.39208984375</v>
      </c>
      <c r="C1155">
        <v>-1.13671875</v>
      </c>
      <c r="D1155">
        <v>1.88330078125</v>
      </c>
      <c r="E1155">
        <v>32.047271728515618</v>
      </c>
      <c r="F1155">
        <v>-32.11212158203125</v>
      </c>
      <c r="G1155">
        <v>-0.690460205078125</v>
      </c>
    </row>
    <row r="1156" spans="1:7" x14ac:dyDescent="0.35">
      <c r="A1156">
        <f>1155*(1/37)</f>
        <v>31.216216216216218</v>
      </c>
      <c r="B1156">
        <v>0.65478515625</v>
      </c>
      <c r="C1156">
        <v>-0.7490234375</v>
      </c>
      <c r="D1156">
        <v>0.994140625</v>
      </c>
      <c r="E1156">
        <v>4.6234130859375</v>
      </c>
      <c r="F1156">
        <v>6.618499755859375</v>
      </c>
      <c r="G1156">
        <v>4.291534423828125</v>
      </c>
    </row>
    <row r="1157" spans="1:7" x14ac:dyDescent="0.35">
      <c r="A1157">
        <f>1156*(1/37)</f>
        <v>31.243243243243246</v>
      </c>
      <c r="B1157">
        <v>0.210693359375</v>
      </c>
      <c r="C1157">
        <v>0.2919921875</v>
      </c>
      <c r="D1157">
        <v>0.383056640625</v>
      </c>
      <c r="E1157">
        <v>14.4195556640625</v>
      </c>
      <c r="F1157">
        <v>-6.7596435546875</v>
      </c>
      <c r="G1157">
        <v>5.054473876953125</v>
      </c>
    </row>
    <row r="1158" spans="1:7" x14ac:dyDescent="0.35">
      <c r="A1158">
        <f>1157*(1/37)</f>
        <v>31.270270270270274</v>
      </c>
      <c r="B1158">
        <v>0.5986328125</v>
      </c>
      <c r="C1158">
        <v>-3.90625E-2</v>
      </c>
      <c r="D1158">
        <v>0.750244140625</v>
      </c>
      <c r="E1158">
        <v>6.58416748046875</v>
      </c>
      <c r="F1158">
        <v>2.63214111328125</v>
      </c>
      <c r="G1158">
        <v>24.211883544921879</v>
      </c>
    </row>
    <row r="1159" spans="1:7" x14ac:dyDescent="0.35">
      <c r="A1159">
        <f>1158*(1/37)</f>
        <v>31.297297297297298</v>
      </c>
      <c r="B1159">
        <v>0.180419921875</v>
      </c>
      <c r="C1159">
        <v>-0.90966796875</v>
      </c>
      <c r="D1159">
        <v>1.700439453125</v>
      </c>
      <c r="E1159">
        <v>1.491546630859375</v>
      </c>
      <c r="F1159">
        <v>-13.67568969726562</v>
      </c>
      <c r="G1159">
        <v>-2.086639404296875</v>
      </c>
    </row>
    <row r="1160" spans="1:7" x14ac:dyDescent="0.35">
      <c r="A1160">
        <f>1159*(1/37)</f>
        <v>31.324324324324326</v>
      </c>
      <c r="B1160">
        <v>0.301025390625</v>
      </c>
      <c r="C1160">
        <v>-0.604248046875</v>
      </c>
      <c r="D1160">
        <v>1.2998046875</v>
      </c>
      <c r="E1160">
        <v>-2.4261474609375</v>
      </c>
      <c r="F1160">
        <v>-9.83428955078125</v>
      </c>
      <c r="G1160">
        <v>-8.27789306640625</v>
      </c>
    </row>
    <row r="1161" spans="1:7" x14ac:dyDescent="0.35">
      <c r="A1161">
        <f>1160*(1/37)</f>
        <v>31.351351351351354</v>
      </c>
      <c r="B1161">
        <v>-0.136474609375</v>
      </c>
      <c r="C1161">
        <v>-0.396484375</v>
      </c>
      <c r="D1161">
        <v>1.627685546875</v>
      </c>
      <c r="E1161">
        <v>2.666473388671875</v>
      </c>
      <c r="F1161">
        <v>-9.83428955078125</v>
      </c>
      <c r="G1161">
        <v>10.41793823242188</v>
      </c>
    </row>
    <row r="1162" spans="1:7" x14ac:dyDescent="0.35">
      <c r="A1162">
        <f>1161*(1/37)</f>
        <v>31.378378378378379</v>
      </c>
      <c r="B1162">
        <v>0.234130859375</v>
      </c>
      <c r="C1162">
        <v>-0.22021484375</v>
      </c>
      <c r="D1162">
        <v>1.806884765625</v>
      </c>
      <c r="E1162">
        <v>6.58416748046875</v>
      </c>
      <c r="F1162">
        <v>-12.52365112304688</v>
      </c>
      <c r="G1162">
        <v>-12.95089721679688</v>
      </c>
    </row>
    <row r="1163" spans="1:7" x14ac:dyDescent="0.35">
      <c r="A1163">
        <f>1162*(1/37)</f>
        <v>31.405405405405407</v>
      </c>
      <c r="B1163">
        <v>0.14111328125</v>
      </c>
      <c r="C1163">
        <v>-1.221435546875</v>
      </c>
      <c r="D1163">
        <v>1.033447265625</v>
      </c>
      <c r="E1163">
        <v>13.63372802734375</v>
      </c>
      <c r="F1163">
        <v>-9.449005126953125</v>
      </c>
      <c r="G1163">
        <v>14.251708984375</v>
      </c>
    </row>
    <row r="1164" spans="1:7" x14ac:dyDescent="0.35">
      <c r="A1164">
        <f>1163*(1/37)</f>
        <v>31.432432432432435</v>
      </c>
      <c r="B1164">
        <v>-3.515625E-2</v>
      </c>
      <c r="C1164">
        <v>-0.70458984375</v>
      </c>
      <c r="D1164">
        <v>1.3046875</v>
      </c>
      <c r="E1164">
        <v>5.40924072265625</v>
      </c>
      <c r="F1164">
        <v>-13.67568969726562</v>
      </c>
      <c r="G1164">
        <v>11.56997680664062</v>
      </c>
    </row>
    <row r="1165" spans="1:7" x14ac:dyDescent="0.35">
      <c r="A1165">
        <f>1164*(1/37)</f>
        <v>31.45945945945946</v>
      </c>
      <c r="B1165">
        <v>-8.837890625E-2</v>
      </c>
      <c r="C1165">
        <v>-0.279052734375</v>
      </c>
      <c r="D1165">
        <v>1.735107421875</v>
      </c>
      <c r="E1165">
        <v>7.175445556640625</v>
      </c>
      <c r="F1165">
        <v>-21.7437744140625</v>
      </c>
      <c r="G1165">
        <v>-5.672454833984375</v>
      </c>
    </row>
    <row r="1166" spans="1:7" x14ac:dyDescent="0.35">
      <c r="A1166">
        <f>1165*(1/37)</f>
        <v>31.486486486486488</v>
      </c>
      <c r="B1166">
        <v>0.7294921875</v>
      </c>
      <c r="C1166">
        <v>0.1484375</v>
      </c>
      <c r="D1166">
        <v>1.031494140625</v>
      </c>
      <c r="E1166">
        <v>-12.61138916015625</v>
      </c>
      <c r="F1166">
        <v>-4.63104248046875</v>
      </c>
      <c r="G1166">
        <v>-23.296356201171879</v>
      </c>
    </row>
    <row r="1167" spans="1:7" x14ac:dyDescent="0.35">
      <c r="A1167">
        <f>1166*(1/37)</f>
        <v>31.513513513513516</v>
      </c>
      <c r="B1167">
        <v>-7.03125E-2</v>
      </c>
      <c r="C1167">
        <v>-0.18603515625</v>
      </c>
      <c r="D1167">
        <v>1.589599609375</v>
      </c>
      <c r="E1167">
        <v>-14.96124267578125</v>
      </c>
      <c r="F1167">
        <v>0.919342041015625</v>
      </c>
      <c r="G1167">
        <v>-3.757476806640625</v>
      </c>
    </row>
    <row r="1168" spans="1:7" x14ac:dyDescent="0.35">
      <c r="A1168">
        <f>1167*(1/37)</f>
        <v>31.540540540540544</v>
      </c>
      <c r="B1168">
        <v>0.242431640625</v>
      </c>
      <c r="C1168">
        <v>0.29150390625</v>
      </c>
      <c r="D1168">
        <v>1.377685546875</v>
      </c>
      <c r="E1168">
        <v>8.152008056640625</v>
      </c>
      <c r="F1168">
        <v>-37.105560302734382</v>
      </c>
      <c r="G1168">
        <v>-2.99072265625</v>
      </c>
    </row>
    <row r="1169" spans="1:7" x14ac:dyDescent="0.35">
      <c r="A1169">
        <f>1168*(1/37)</f>
        <v>31.567567567567568</v>
      </c>
      <c r="B1169">
        <v>0.7158203125</v>
      </c>
      <c r="C1169">
        <v>-7.32421875E-4</v>
      </c>
      <c r="D1169">
        <v>-0.34326171875</v>
      </c>
      <c r="E1169">
        <v>-17.31109619140625</v>
      </c>
      <c r="F1169">
        <v>29.430389404296879</v>
      </c>
      <c r="G1169">
        <v>-0.690460205078125</v>
      </c>
    </row>
    <row r="1170" spans="1:7" x14ac:dyDescent="0.35">
      <c r="A1170">
        <f>1169*(1/37)</f>
        <v>31.594594594594597</v>
      </c>
      <c r="B1170">
        <v>0.387451171875</v>
      </c>
      <c r="C1170">
        <v>0.76611328125</v>
      </c>
      <c r="D1170">
        <v>0.357177734375</v>
      </c>
      <c r="E1170">
        <v>1.88446044921875</v>
      </c>
      <c r="F1170">
        <v>-33.26416015625</v>
      </c>
      <c r="G1170">
        <v>-19.428253173828121</v>
      </c>
    </row>
    <row r="1171" spans="1:7" x14ac:dyDescent="0.35">
      <c r="A1171">
        <f>1170*(1/37)</f>
        <v>31.621621621621625</v>
      </c>
      <c r="B1171">
        <v>0.1298828125</v>
      </c>
      <c r="C1171">
        <v>-0.95068359375</v>
      </c>
      <c r="D1171">
        <v>0.77099609375</v>
      </c>
      <c r="E1171">
        <v>-2.81524658203125</v>
      </c>
      <c r="F1171">
        <v>9.754180908203125</v>
      </c>
      <c r="G1171">
        <v>13.09967041015625</v>
      </c>
    </row>
    <row r="1172" spans="1:7" x14ac:dyDescent="0.35">
      <c r="A1172">
        <f>1171*(1/37)</f>
        <v>31.648648648648649</v>
      </c>
      <c r="B1172">
        <v>-1.190673828125</v>
      </c>
      <c r="C1172">
        <v>0.837646484375</v>
      </c>
      <c r="D1172">
        <v>0.69287109375</v>
      </c>
      <c r="E1172">
        <v>4.23431396484375</v>
      </c>
      <c r="F1172">
        <v>-4.0740966796875</v>
      </c>
      <c r="G1172">
        <v>-4.138946533203125</v>
      </c>
    </row>
    <row r="1173" spans="1:7" x14ac:dyDescent="0.35">
      <c r="A1173">
        <f>1172*(1/37)</f>
        <v>31.675675675675677</v>
      </c>
      <c r="B1173">
        <v>-0.29296875</v>
      </c>
      <c r="C1173">
        <v>-0.418212890625</v>
      </c>
      <c r="D1173">
        <v>0.13134765625</v>
      </c>
      <c r="E1173">
        <v>17.9443359375</v>
      </c>
      <c r="F1173">
        <v>-34.41619873046875</v>
      </c>
      <c r="G1173">
        <v>3.795623779296875</v>
      </c>
    </row>
    <row r="1174" spans="1:7" x14ac:dyDescent="0.35">
      <c r="A1174">
        <f>1173*(1/37)</f>
        <v>31.702702702702705</v>
      </c>
      <c r="B1174">
        <v>0.76904296875</v>
      </c>
      <c r="C1174">
        <v>1.208984375</v>
      </c>
      <c r="D1174">
        <v>-6.3720703125E-2</v>
      </c>
      <c r="E1174">
        <v>-18.48602294921875</v>
      </c>
      <c r="F1174">
        <v>2.071380615234375</v>
      </c>
      <c r="G1174">
        <v>-2.99072265625</v>
      </c>
    </row>
    <row r="1175" spans="1:7" x14ac:dyDescent="0.35">
      <c r="A1175">
        <f>1174*(1/37)</f>
        <v>31.72972972972973</v>
      </c>
      <c r="B1175">
        <v>-0.212158203125</v>
      </c>
      <c r="C1175">
        <v>-0.669189453125</v>
      </c>
      <c r="D1175">
        <v>0.701416015625</v>
      </c>
      <c r="E1175">
        <v>2.666473388671875</v>
      </c>
      <c r="F1175">
        <v>-12.13836669921875</v>
      </c>
      <c r="G1175">
        <v>-15.63262939453125</v>
      </c>
    </row>
    <row r="1176" spans="1:7" x14ac:dyDescent="0.35">
      <c r="A1176">
        <f>1175*(1/37)</f>
        <v>31.756756756756758</v>
      </c>
      <c r="B1176">
        <v>0.1298828125</v>
      </c>
      <c r="C1176">
        <v>-0.508544921875</v>
      </c>
      <c r="D1176">
        <v>0.525146484375</v>
      </c>
      <c r="E1176">
        <v>0.713348388671875</v>
      </c>
      <c r="F1176">
        <v>-4.840850830078125</v>
      </c>
      <c r="G1176">
        <v>-7.968902587890625</v>
      </c>
    </row>
    <row r="1177" spans="1:7" x14ac:dyDescent="0.35">
      <c r="A1177">
        <f>1176*(1/37)</f>
        <v>31.783783783783786</v>
      </c>
      <c r="B1177">
        <v>-0.12255859375</v>
      </c>
      <c r="C1177">
        <v>3.6376953125E-2</v>
      </c>
      <c r="D1177">
        <v>1.0009765625</v>
      </c>
      <c r="E1177">
        <v>1.88446044921875</v>
      </c>
      <c r="F1177">
        <v>-6.7596435546875</v>
      </c>
      <c r="G1177">
        <v>8.121490478515625</v>
      </c>
    </row>
    <row r="1178" spans="1:7" x14ac:dyDescent="0.35">
      <c r="A1178">
        <f>1177*(1/37)</f>
        <v>31.810810810810814</v>
      </c>
      <c r="B1178">
        <v>0.193359375</v>
      </c>
      <c r="C1178">
        <v>0.3779296875</v>
      </c>
      <c r="D1178">
        <v>0.640380859375</v>
      </c>
      <c r="E1178">
        <v>0.70953369140625</v>
      </c>
      <c r="F1178">
        <v>2.841949462890625</v>
      </c>
      <c r="G1178">
        <v>1.99127197265625</v>
      </c>
    </row>
    <row r="1179" spans="1:7" x14ac:dyDescent="0.35">
      <c r="A1179">
        <f>1178*(1/37)</f>
        <v>31.837837837837839</v>
      </c>
      <c r="B1179">
        <v>0.302490234375</v>
      </c>
      <c r="C1179">
        <v>-0.55712890625</v>
      </c>
      <c r="D1179">
        <v>1.0048828125</v>
      </c>
      <c r="E1179">
        <v>-3.387451171875</v>
      </c>
      <c r="F1179">
        <v>-5.60760498046875</v>
      </c>
      <c r="G1179">
        <v>3.5247802734375</v>
      </c>
    </row>
    <row r="1180" spans="1:7" x14ac:dyDescent="0.35">
      <c r="A1180">
        <f>1179*(1/37)</f>
        <v>31.864864864864867</v>
      </c>
      <c r="B1180">
        <v>2.7587890625E-2</v>
      </c>
      <c r="C1180">
        <v>3.22265625E-2</v>
      </c>
      <c r="D1180">
        <v>1.140380859375</v>
      </c>
      <c r="E1180">
        <v>5.802154541015625</v>
      </c>
      <c r="F1180">
        <v>-5.992889404296875</v>
      </c>
      <c r="G1180">
        <v>5.054473876953125</v>
      </c>
    </row>
    <row r="1181" spans="1:7" x14ac:dyDescent="0.35">
      <c r="A1181">
        <f>1180*(1/37)</f>
        <v>31.891891891891895</v>
      </c>
      <c r="B1181">
        <v>0.5390625</v>
      </c>
      <c r="C1181">
        <v>-0.55322265625</v>
      </c>
      <c r="D1181">
        <v>0.392822265625</v>
      </c>
      <c r="E1181">
        <v>3.448486328125</v>
      </c>
      <c r="F1181">
        <v>2.98309326171875</v>
      </c>
      <c r="G1181">
        <v>1.99127197265625</v>
      </c>
    </row>
    <row r="1182" spans="1:7" x14ac:dyDescent="0.35">
      <c r="A1182">
        <f>1181*(1/37)</f>
        <v>31.918918918918919</v>
      </c>
      <c r="B1182">
        <v>-1.125244140625</v>
      </c>
      <c r="C1182">
        <v>-0.525634765625</v>
      </c>
      <c r="D1182">
        <v>0.493896484375</v>
      </c>
      <c r="E1182">
        <v>5.016326904296875</v>
      </c>
      <c r="F1182">
        <v>16.284942626953121</v>
      </c>
      <c r="G1182">
        <v>-2.666473388671875</v>
      </c>
    </row>
    <row r="1183" spans="1:7" x14ac:dyDescent="0.35">
      <c r="A1183">
        <f>1182*(1/37)</f>
        <v>31.945945945945947</v>
      </c>
      <c r="B1183">
        <v>6.73828125E-2</v>
      </c>
      <c r="C1183">
        <v>1.29931640625</v>
      </c>
      <c r="D1183">
        <v>1.426025390625</v>
      </c>
      <c r="E1183">
        <v>10.50186157226562</v>
      </c>
      <c r="F1183">
        <v>-30.9600830078125</v>
      </c>
      <c r="G1183">
        <v>20.381927490234379</v>
      </c>
    </row>
    <row r="1184" spans="1:7" x14ac:dyDescent="0.35">
      <c r="A1184">
        <f>1183*(1/37)</f>
        <v>31.972972972972975</v>
      </c>
      <c r="B1184">
        <v>0.2060546875</v>
      </c>
      <c r="C1184">
        <v>-0.451416015625</v>
      </c>
      <c r="D1184">
        <v>1.03271484375</v>
      </c>
      <c r="E1184">
        <v>10.89096069335938</v>
      </c>
      <c r="F1184">
        <v>13.98086547851562</v>
      </c>
      <c r="G1184">
        <v>3.772735595703125</v>
      </c>
    </row>
    <row r="1185" spans="1:7" x14ac:dyDescent="0.35">
      <c r="A1185">
        <f>1184*(1/37)</f>
        <v>32</v>
      </c>
      <c r="B1185">
        <v>0.277099609375</v>
      </c>
      <c r="C1185">
        <v>-0.773681640625</v>
      </c>
      <c r="D1185">
        <v>0.899658203125</v>
      </c>
      <c r="E1185">
        <v>-5.168914794921875</v>
      </c>
      <c r="F1185">
        <v>5.53131103515625</v>
      </c>
      <c r="G1185">
        <v>-19.847869873046879</v>
      </c>
    </row>
    <row r="1186" spans="1:7" x14ac:dyDescent="0.35">
      <c r="A1186">
        <f>1185*(1/37)</f>
        <v>32.027027027027032</v>
      </c>
      <c r="B1186">
        <v>0.15478515625</v>
      </c>
      <c r="C1186">
        <v>0.46826171875</v>
      </c>
      <c r="D1186">
        <v>1.368896484375</v>
      </c>
      <c r="E1186">
        <v>19.901275634765621</v>
      </c>
      <c r="F1186">
        <v>10.90621948242188</v>
      </c>
      <c r="G1186">
        <v>5.43975830078125</v>
      </c>
    </row>
    <row r="1187" spans="1:7" x14ac:dyDescent="0.35">
      <c r="A1187">
        <f>1186*(1/37)</f>
        <v>32.054054054054056</v>
      </c>
      <c r="B1187">
        <v>-0.201904296875</v>
      </c>
      <c r="C1187">
        <v>-0.684326171875</v>
      </c>
      <c r="D1187">
        <v>1.28955078125</v>
      </c>
      <c r="E1187">
        <v>12.63046264648438</v>
      </c>
      <c r="F1187">
        <v>10.13946533203125</v>
      </c>
      <c r="G1187">
        <v>-0.308990478515625</v>
      </c>
    </row>
    <row r="1188" spans="1:7" x14ac:dyDescent="0.35">
      <c r="A1188">
        <f>1187*(1/37)</f>
        <v>32.081081081081081</v>
      </c>
      <c r="B1188">
        <v>7.6171875E-2</v>
      </c>
      <c r="C1188">
        <v>-0.392822265625</v>
      </c>
      <c r="D1188">
        <v>1.375244140625</v>
      </c>
      <c r="E1188">
        <v>28.12957763671875</v>
      </c>
      <c r="F1188">
        <v>1.689910888671875</v>
      </c>
      <c r="G1188">
        <v>18.848419189453121</v>
      </c>
    </row>
    <row r="1189" spans="1:7" x14ac:dyDescent="0.35">
      <c r="A1189">
        <f>1188*(1/37)</f>
        <v>32.108108108108112</v>
      </c>
      <c r="B1189">
        <v>5.908203125E-2</v>
      </c>
      <c r="C1189">
        <v>-0.175537109375</v>
      </c>
      <c r="D1189">
        <v>1.193359375</v>
      </c>
      <c r="E1189">
        <v>12.0697021484375</v>
      </c>
      <c r="F1189">
        <v>13.98086547851562</v>
      </c>
      <c r="G1189">
        <v>-4.90570068359375</v>
      </c>
    </row>
    <row r="1190" spans="1:7" x14ac:dyDescent="0.35">
      <c r="A1190">
        <f>1189*(1/37)</f>
        <v>32.135135135135137</v>
      </c>
      <c r="B1190">
        <v>1.8798828125E-2</v>
      </c>
      <c r="C1190">
        <v>-0.64111328125</v>
      </c>
      <c r="D1190">
        <v>1.369384765625</v>
      </c>
      <c r="E1190">
        <v>8.5601806640625</v>
      </c>
      <c r="F1190">
        <v>12.82882690429688</v>
      </c>
      <c r="G1190">
        <v>12.33673095703125</v>
      </c>
    </row>
    <row r="1191" spans="1:7" x14ac:dyDescent="0.35">
      <c r="A1191">
        <f>1190*(1/37)</f>
        <v>32.162162162162161</v>
      </c>
      <c r="B1191">
        <v>-8.4716796875E-2</v>
      </c>
      <c r="C1191">
        <v>0.52392578125</v>
      </c>
      <c r="D1191">
        <v>1.729248046875</v>
      </c>
      <c r="E1191">
        <v>-0.46539306640625</v>
      </c>
      <c r="F1191">
        <v>4.7607421875</v>
      </c>
      <c r="G1191">
        <v>-15.25115966796875</v>
      </c>
    </row>
    <row r="1192" spans="1:7" x14ac:dyDescent="0.35">
      <c r="A1192">
        <f>1191*(1/37)</f>
        <v>32.189189189189193</v>
      </c>
      <c r="B1192">
        <v>-0.117431640625</v>
      </c>
      <c r="C1192">
        <v>-4.4677734375E-2</v>
      </c>
      <c r="D1192">
        <v>1.00390625</v>
      </c>
      <c r="E1192">
        <v>12.0697021484375</v>
      </c>
      <c r="F1192">
        <v>9.368896484375</v>
      </c>
      <c r="G1192">
        <v>-7.97271728515625</v>
      </c>
    </row>
    <row r="1193" spans="1:7" x14ac:dyDescent="0.35">
      <c r="A1193">
        <f>1192*(1/37)</f>
        <v>32.216216216216218</v>
      </c>
      <c r="B1193">
        <v>-0.339111328125</v>
      </c>
      <c r="C1193">
        <v>0.49853515625</v>
      </c>
      <c r="D1193">
        <v>1.457275390625</v>
      </c>
      <c r="E1193">
        <v>3.841400146484375</v>
      </c>
      <c r="F1193">
        <v>-9.899139404296875</v>
      </c>
      <c r="G1193">
        <v>-3.3721923828125</v>
      </c>
    </row>
    <row r="1194" spans="1:7" x14ac:dyDescent="0.35">
      <c r="A1194">
        <f>1193*(1/37)</f>
        <v>32.243243243243242</v>
      </c>
      <c r="B1194">
        <v>-0.33154296875</v>
      </c>
      <c r="C1194">
        <v>-0.301025390625</v>
      </c>
      <c r="D1194">
        <v>0.63232421875</v>
      </c>
      <c r="E1194">
        <v>7.366180419921875</v>
      </c>
      <c r="F1194">
        <v>-14.05715942382812</v>
      </c>
      <c r="G1194">
        <v>-6.439208984375</v>
      </c>
    </row>
    <row r="1195" spans="1:7" x14ac:dyDescent="0.35">
      <c r="A1195">
        <f>1194*(1/37)</f>
        <v>32.270270270270274</v>
      </c>
      <c r="B1195">
        <v>-5.3955078125E-2</v>
      </c>
      <c r="C1195">
        <v>0.579345703125</v>
      </c>
      <c r="D1195">
        <v>1.6015625</v>
      </c>
      <c r="E1195">
        <v>2.666473388671875</v>
      </c>
      <c r="F1195">
        <v>-15.97976684570312</v>
      </c>
      <c r="G1195">
        <v>-0.690460205078125</v>
      </c>
    </row>
    <row r="1196" spans="1:7" x14ac:dyDescent="0.35">
      <c r="A1196">
        <f>1195*(1/37)</f>
        <v>32.297297297297298</v>
      </c>
      <c r="B1196">
        <v>7.6904296875E-2</v>
      </c>
      <c r="C1196">
        <v>-9.2041015625E-2</v>
      </c>
      <c r="D1196">
        <v>0.553955078125</v>
      </c>
      <c r="E1196">
        <v>-7.62939453125E-2</v>
      </c>
      <c r="F1196">
        <v>10.52474975585938</v>
      </c>
      <c r="G1196">
        <v>-4.31060791015625</v>
      </c>
    </row>
    <row r="1197" spans="1:7" x14ac:dyDescent="0.35">
      <c r="A1197">
        <f>1196*(1/37)</f>
        <v>32.324324324324323</v>
      </c>
      <c r="B1197">
        <v>0.162109375</v>
      </c>
      <c r="C1197">
        <v>0.21044921875</v>
      </c>
      <c r="D1197">
        <v>1.14404296875</v>
      </c>
      <c r="E1197">
        <v>0.70953369140625</v>
      </c>
      <c r="F1197">
        <v>-4.45556640625</v>
      </c>
      <c r="G1197">
        <v>1.99127197265625</v>
      </c>
    </row>
    <row r="1198" spans="1:7" x14ac:dyDescent="0.35">
      <c r="A1198">
        <f>1197*(1/37)</f>
        <v>32.351351351351354</v>
      </c>
      <c r="B1198">
        <v>-0.73291015625</v>
      </c>
      <c r="C1198">
        <v>-1.017822265625</v>
      </c>
      <c r="D1198">
        <v>0.7138671875</v>
      </c>
      <c r="E1198">
        <v>19.512176513671879</v>
      </c>
      <c r="F1198">
        <v>-9.449005126953125</v>
      </c>
      <c r="G1198">
        <v>-11.80267333984375</v>
      </c>
    </row>
    <row r="1199" spans="1:7" x14ac:dyDescent="0.35">
      <c r="A1199">
        <f>1198*(1/37)</f>
        <v>32.378378378378379</v>
      </c>
      <c r="B1199">
        <v>0.677490234375</v>
      </c>
      <c r="C1199">
        <v>1.4140625</v>
      </c>
      <c r="D1199">
        <v>0.7041015625</v>
      </c>
      <c r="E1199">
        <v>1.102447509765625</v>
      </c>
      <c r="F1199">
        <v>-8.30078125</v>
      </c>
      <c r="G1199">
        <v>9.65118408203125</v>
      </c>
    </row>
    <row r="1200" spans="1:7" x14ac:dyDescent="0.35">
      <c r="A1200">
        <f>1199*(1/37)</f>
        <v>32.405405405405411</v>
      </c>
      <c r="B1200">
        <v>-8.203125E-2</v>
      </c>
      <c r="C1200">
        <v>-0.449951171875</v>
      </c>
      <c r="D1200">
        <v>0.2265625</v>
      </c>
      <c r="E1200">
        <v>-1.64031982421875</v>
      </c>
      <c r="F1200">
        <v>-1.003265380859375</v>
      </c>
      <c r="G1200">
        <v>11.1846923828125</v>
      </c>
    </row>
    <row r="1201" spans="1:7" x14ac:dyDescent="0.35">
      <c r="A1201">
        <f>1200*(1/37)</f>
        <v>32.432432432432435</v>
      </c>
      <c r="B1201">
        <v>7.7392578125E-2</v>
      </c>
      <c r="C1201">
        <v>8.10546875E-2</v>
      </c>
      <c r="D1201">
        <v>-9.7412109375E-2</v>
      </c>
      <c r="E1201">
        <v>-14.5416259765625</v>
      </c>
      <c r="F1201">
        <v>-10.60104370117188</v>
      </c>
      <c r="G1201">
        <v>9.654998779296875</v>
      </c>
    </row>
    <row r="1202" spans="1:7" x14ac:dyDescent="0.35">
      <c r="A1202">
        <f>1201*(1/37)</f>
        <v>32.45945945945946</v>
      </c>
      <c r="B1202">
        <v>0.326904296875</v>
      </c>
      <c r="C1202">
        <v>-7.2021484375E-2</v>
      </c>
      <c r="D1202">
        <v>0.96826171875</v>
      </c>
      <c r="E1202">
        <v>-18.093109130859379</v>
      </c>
      <c r="F1202">
        <v>18.97430419921875</v>
      </c>
      <c r="G1202">
        <v>-11.03591918945312</v>
      </c>
    </row>
    <row r="1203" spans="1:7" x14ac:dyDescent="0.35">
      <c r="A1203">
        <f>1202*(1/37)</f>
        <v>32.486486486486491</v>
      </c>
      <c r="B1203">
        <v>0.45263671875</v>
      </c>
      <c r="C1203">
        <v>0.13623046875</v>
      </c>
      <c r="D1203">
        <v>0.7861328125</v>
      </c>
      <c r="E1203">
        <v>-9.4757080078125</v>
      </c>
      <c r="F1203">
        <v>-14.05715942382812</v>
      </c>
      <c r="G1203">
        <v>-8.35418701171875</v>
      </c>
    </row>
    <row r="1204" spans="1:7" x14ac:dyDescent="0.35">
      <c r="A1204">
        <f>1203*(1/37)</f>
        <v>32.513513513513516</v>
      </c>
      <c r="B1204">
        <v>-0.559326171875</v>
      </c>
      <c r="C1204">
        <v>-2.44140625E-4</v>
      </c>
      <c r="D1204">
        <v>1.001953125</v>
      </c>
      <c r="E1204">
        <v>-10.26153564453125</v>
      </c>
      <c r="F1204">
        <v>1.0833740234375</v>
      </c>
      <c r="G1204">
        <v>10.4217529296875</v>
      </c>
    </row>
    <row r="1205" spans="1:7" x14ac:dyDescent="0.35">
      <c r="A1205">
        <f>1204*(1/37)</f>
        <v>32.54054054054054</v>
      </c>
      <c r="B1205">
        <v>9.130859375E-2</v>
      </c>
      <c r="C1205">
        <v>-0.28515625</v>
      </c>
      <c r="D1205">
        <v>0.89501953125</v>
      </c>
      <c r="E1205">
        <v>-1.64031982421875</v>
      </c>
      <c r="F1205">
        <v>-9.067535400390625</v>
      </c>
      <c r="G1205">
        <v>9.307861328125</v>
      </c>
    </row>
    <row r="1206" spans="1:7" x14ac:dyDescent="0.35">
      <c r="A1206">
        <f>1205*(1/37)</f>
        <v>32.567567567567572</v>
      </c>
      <c r="B1206">
        <v>0.46923828125</v>
      </c>
      <c r="C1206">
        <v>0.46337890625</v>
      </c>
      <c r="D1206">
        <v>1.028564453125</v>
      </c>
      <c r="E1206">
        <v>-16.13616943359375</v>
      </c>
      <c r="F1206">
        <v>-2.92205810546875</v>
      </c>
      <c r="G1206">
        <v>-3.3721923828125</v>
      </c>
    </row>
    <row r="1207" spans="1:7" x14ac:dyDescent="0.35">
      <c r="A1207">
        <f>1206*(1/37)</f>
        <v>32.594594594594597</v>
      </c>
      <c r="B1207">
        <v>3.0517578125E-2</v>
      </c>
      <c r="C1207">
        <v>-0.866455078125</v>
      </c>
      <c r="D1207">
        <v>0.720458984375</v>
      </c>
      <c r="E1207">
        <v>-1.64031982421875</v>
      </c>
      <c r="F1207">
        <v>34.336090087890618</v>
      </c>
      <c r="G1207">
        <v>9.26971435546875</v>
      </c>
    </row>
    <row r="1208" spans="1:7" x14ac:dyDescent="0.35">
      <c r="A1208">
        <f>1207*(1/37)</f>
        <v>32.621621621621621</v>
      </c>
      <c r="B1208">
        <v>0.20263671875</v>
      </c>
      <c r="C1208">
        <v>0.795166015625</v>
      </c>
      <c r="D1208">
        <v>1.140625</v>
      </c>
      <c r="E1208">
        <v>-5.950927734375</v>
      </c>
      <c r="F1208">
        <v>-2.155303955078125</v>
      </c>
      <c r="G1208">
        <v>-11.1846923828125</v>
      </c>
    </row>
    <row r="1209" spans="1:7" x14ac:dyDescent="0.35">
      <c r="A1209">
        <f>1208*(1/37)</f>
        <v>32.648648648648653</v>
      </c>
      <c r="B1209">
        <v>-7.275390625E-2</v>
      </c>
      <c r="C1209">
        <v>0.909423828125</v>
      </c>
      <c r="D1209">
        <v>1.307373046875</v>
      </c>
      <c r="E1209">
        <v>3.05938720703125</v>
      </c>
      <c r="F1209">
        <v>-11.75308227539062</v>
      </c>
      <c r="G1209">
        <v>8.502960205078125</v>
      </c>
    </row>
    <row r="1210" spans="1:7" x14ac:dyDescent="0.35">
      <c r="A1210">
        <f>1209*(1/37)</f>
        <v>32.675675675675677</v>
      </c>
      <c r="B1210">
        <v>-2.7587890625E-2</v>
      </c>
      <c r="C1210">
        <v>-0.414794921875</v>
      </c>
      <c r="D1210">
        <v>1.175537109375</v>
      </c>
      <c r="E1210">
        <v>0.316619873046875</v>
      </c>
      <c r="F1210">
        <v>5.91278076171875</v>
      </c>
      <c r="G1210">
        <v>-18.314361572265621</v>
      </c>
    </row>
    <row r="1211" spans="1:7" x14ac:dyDescent="0.35">
      <c r="A1211">
        <f>1210*(1/37)</f>
        <v>32.702702702702702</v>
      </c>
      <c r="B1211">
        <v>0.265869140625</v>
      </c>
      <c r="C1211">
        <v>-0.340576171875</v>
      </c>
      <c r="D1211">
        <v>0.736083984375</v>
      </c>
      <c r="E1211">
        <v>6.969451904296875</v>
      </c>
      <c r="F1211">
        <v>0.537872314453125</v>
      </c>
      <c r="G1211">
        <v>-15.63262939453125</v>
      </c>
    </row>
    <row r="1212" spans="1:7" x14ac:dyDescent="0.35">
      <c r="A1212">
        <f>1211*(1/37)</f>
        <v>32.729729729729733</v>
      </c>
      <c r="B1212">
        <v>-0.32568359375</v>
      </c>
      <c r="C1212">
        <v>0.38232421875</v>
      </c>
      <c r="D1212">
        <v>1.712890625</v>
      </c>
      <c r="E1212">
        <v>3.841400146484375</v>
      </c>
      <c r="F1212">
        <v>1.30462646484375</v>
      </c>
      <c r="G1212">
        <v>8.121490478515625</v>
      </c>
    </row>
    <row r="1213" spans="1:7" x14ac:dyDescent="0.35">
      <c r="A1213">
        <f>1212*(1/37)</f>
        <v>32.756756756756758</v>
      </c>
      <c r="B1213">
        <v>-2.05078125E-2</v>
      </c>
      <c r="C1213">
        <v>-0.3974609375</v>
      </c>
      <c r="D1213">
        <v>1.12841796875</v>
      </c>
      <c r="E1213">
        <v>8.14056396484375</v>
      </c>
      <c r="F1213">
        <v>10.52474975585938</v>
      </c>
      <c r="G1213">
        <v>-1.07574462890625</v>
      </c>
    </row>
    <row r="1214" spans="1:7" x14ac:dyDescent="0.35">
      <c r="A1214">
        <f>1213*(1/37)</f>
        <v>32.783783783783782</v>
      </c>
      <c r="B1214">
        <v>-0.231201171875</v>
      </c>
      <c r="C1214">
        <v>0.443359375</v>
      </c>
      <c r="D1214">
        <v>1.43310546875</v>
      </c>
      <c r="E1214">
        <v>6.778717041015625</v>
      </c>
      <c r="F1214">
        <v>-3.688812255859375</v>
      </c>
      <c r="G1214">
        <v>-1.45721435546875</v>
      </c>
    </row>
    <row r="1215" spans="1:7" x14ac:dyDescent="0.35">
      <c r="A1215">
        <f>1214*(1/37)</f>
        <v>32.810810810810814</v>
      </c>
      <c r="B1215">
        <v>1.9775390625E-2</v>
      </c>
      <c r="C1215">
        <v>0.425537109375</v>
      </c>
      <c r="D1215">
        <v>1.2763671875</v>
      </c>
      <c r="E1215">
        <v>-3.60107421875</v>
      </c>
      <c r="F1215">
        <v>1.27410888671875</v>
      </c>
      <c r="G1215">
        <v>-11.03591918945312</v>
      </c>
    </row>
    <row r="1216" spans="1:7" x14ac:dyDescent="0.35">
      <c r="A1216">
        <f>1215*(1/37)</f>
        <v>32.837837837837839</v>
      </c>
      <c r="B1216">
        <v>0.2744140625</v>
      </c>
      <c r="C1216">
        <v>-0.67333984375</v>
      </c>
      <c r="D1216">
        <v>0.930419921875</v>
      </c>
      <c r="E1216">
        <v>3.841400146484375</v>
      </c>
      <c r="F1216">
        <v>8.21685791015625</v>
      </c>
      <c r="G1216">
        <v>2.658843994140625</v>
      </c>
    </row>
    <row r="1217" spans="1:7" x14ac:dyDescent="0.35">
      <c r="A1217">
        <f>1216*(1/37)</f>
        <v>32.86486486486487</v>
      </c>
      <c r="B1217">
        <v>0.150146484375</v>
      </c>
      <c r="C1217">
        <v>8.10546875E-2</v>
      </c>
      <c r="D1217">
        <v>1.17919921875</v>
      </c>
      <c r="E1217">
        <v>-10.26153564453125</v>
      </c>
      <c r="F1217">
        <v>-8.296966552734375</v>
      </c>
      <c r="G1217">
        <v>4.673004150390625</v>
      </c>
    </row>
    <row r="1218" spans="1:7" x14ac:dyDescent="0.35">
      <c r="A1218">
        <f>1217*(1/37)</f>
        <v>32.891891891891895</v>
      </c>
      <c r="B1218">
        <v>0.240234375</v>
      </c>
      <c r="C1218">
        <v>-0.290283203125</v>
      </c>
      <c r="D1218">
        <v>1.12255859375</v>
      </c>
      <c r="E1218">
        <v>-5.168914794921875</v>
      </c>
      <c r="F1218">
        <v>8.220672607421875</v>
      </c>
      <c r="G1218">
        <v>3.814697265625E-2</v>
      </c>
    </row>
    <row r="1219" spans="1:7" x14ac:dyDescent="0.35">
      <c r="A1219">
        <f>1218*(1/37)</f>
        <v>32.918918918918919</v>
      </c>
      <c r="B1219">
        <v>-0.183837890625</v>
      </c>
      <c r="C1219">
        <v>7.080078125E-3</v>
      </c>
      <c r="D1219">
        <v>1.469482421875</v>
      </c>
      <c r="E1219">
        <v>-11.04354858398438</v>
      </c>
      <c r="F1219">
        <v>-4.840850830078125</v>
      </c>
      <c r="G1219">
        <v>3.139495849609375</v>
      </c>
    </row>
    <row r="1220" spans="1:7" x14ac:dyDescent="0.35">
      <c r="A1220">
        <f>1219*(1/37)</f>
        <v>32.945945945945951</v>
      </c>
      <c r="B1220">
        <v>0.367919921875</v>
      </c>
      <c r="C1220">
        <v>-0.3974609375</v>
      </c>
      <c r="D1220">
        <v>1.21240234375</v>
      </c>
      <c r="E1220">
        <v>-7.1258544921875</v>
      </c>
      <c r="F1220">
        <v>-4.45556640625</v>
      </c>
      <c r="G1220">
        <v>0.457763671875</v>
      </c>
    </row>
    <row r="1221" spans="1:7" x14ac:dyDescent="0.35">
      <c r="A1221">
        <f>1220*(1/37)</f>
        <v>32.972972972972975</v>
      </c>
      <c r="B1221">
        <v>0.313232421875</v>
      </c>
      <c r="C1221">
        <v>-8.7646484375E-2</v>
      </c>
      <c r="D1221">
        <v>0.876953125</v>
      </c>
      <c r="E1221">
        <v>-10.25772094726562</v>
      </c>
      <c r="F1221">
        <v>6.679534912109375</v>
      </c>
      <c r="G1221">
        <v>-10.2691650390625</v>
      </c>
    </row>
    <row r="1222" spans="1:7" x14ac:dyDescent="0.35">
      <c r="A1222">
        <f>1221*(1/37)</f>
        <v>33</v>
      </c>
      <c r="B1222">
        <v>-0.341796875</v>
      </c>
      <c r="C1222">
        <v>0.33984375</v>
      </c>
      <c r="D1222">
        <v>1.274658203125</v>
      </c>
      <c r="E1222">
        <v>-8.30078125</v>
      </c>
      <c r="F1222">
        <v>0.152587890625</v>
      </c>
      <c r="G1222">
        <v>2.758026123046875</v>
      </c>
    </row>
    <row r="1223" spans="1:7" x14ac:dyDescent="0.35">
      <c r="A1223">
        <f>1222*(1/37)</f>
        <v>33.027027027027032</v>
      </c>
      <c r="B1223">
        <v>-2.5146484375E-2</v>
      </c>
      <c r="C1223">
        <v>-0.572021484375</v>
      </c>
      <c r="D1223">
        <v>1.261962890625</v>
      </c>
      <c r="E1223">
        <v>1.102447509765625</v>
      </c>
      <c r="F1223">
        <v>7.0648193359375</v>
      </c>
      <c r="G1223">
        <v>5.82122802734375</v>
      </c>
    </row>
    <row r="1224" spans="1:7" x14ac:dyDescent="0.35">
      <c r="A1224">
        <f>1223*(1/37)</f>
        <v>33.054054054054056</v>
      </c>
      <c r="B1224">
        <v>-7.9833984375E-2</v>
      </c>
      <c r="C1224">
        <v>2.9296875E-2</v>
      </c>
      <c r="D1224">
        <v>1.04833984375</v>
      </c>
      <c r="E1224">
        <v>-8.304595947265625</v>
      </c>
      <c r="F1224">
        <v>-6.763458251953125</v>
      </c>
      <c r="G1224">
        <v>-2.223968505859375</v>
      </c>
    </row>
    <row r="1225" spans="1:7" x14ac:dyDescent="0.35">
      <c r="A1225">
        <f>1224*(1/37)</f>
        <v>33.081081081081081</v>
      </c>
      <c r="B1225">
        <v>0.141845703125</v>
      </c>
      <c r="C1225">
        <v>0.3271484375</v>
      </c>
      <c r="D1225">
        <v>1.12158203125</v>
      </c>
      <c r="E1225">
        <v>-7.518768310546875</v>
      </c>
      <c r="F1225">
        <v>-3.30352783203125</v>
      </c>
      <c r="G1225">
        <v>-2.605438232421875</v>
      </c>
    </row>
    <row r="1226" spans="1:7" x14ac:dyDescent="0.35">
      <c r="A1226">
        <f>1225*(1/37)</f>
        <v>33.108108108108112</v>
      </c>
      <c r="B1226">
        <v>-0.210693359375</v>
      </c>
      <c r="C1226">
        <v>-0.309326171875</v>
      </c>
      <c r="D1226">
        <v>1.022705078125</v>
      </c>
      <c r="E1226">
        <v>-21.228790283203121</v>
      </c>
      <c r="F1226">
        <v>-10.60104370117188</v>
      </c>
      <c r="G1226">
        <v>7.62939453125E-2</v>
      </c>
    </row>
    <row r="1227" spans="1:7" x14ac:dyDescent="0.35">
      <c r="A1227">
        <f>1226*(1/37)</f>
        <v>33.135135135135137</v>
      </c>
      <c r="B1227">
        <v>0.144775390625</v>
      </c>
      <c r="C1227">
        <v>-0.3125</v>
      </c>
      <c r="D1227">
        <v>0.88330078125</v>
      </c>
      <c r="E1227">
        <v>-16.13616943359375</v>
      </c>
      <c r="F1227">
        <v>-4.45556640625</v>
      </c>
      <c r="G1227">
        <v>6.587982177734375</v>
      </c>
    </row>
    <row r="1228" spans="1:7" x14ac:dyDescent="0.35">
      <c r="A1228">
        <f>1227*(1/37)</f>
        <v>33.162162162162161</v>
      </c>
      <c r="B1228">
        <v>0.412353515625</v>
      </c>
      <c r="C1228">
        <v>-0.156005859375</v>
      </c>
      <c r="D1228">
        <v>0.998779296875</v>
      </c>
      <c r="E1228">
        <v>-29.84619140625</v>
      </c>
      <c r="F1228">
        <v>18.589019775390621</v>
      </c>
      <c r="G1228">
        <v>-1.155853271484375</v>
      </c>
    </row>
    <row r="1229" spans="1:7" x14ac:dyDescent="0.35">
      <c r="A1229">
        <f>1228*(1/37)</f>
        <v>33.189189189189193</v>
      </c>
      <c r="B1229">
        <v>0.47509765625</v>
      </c>
      <c r="C1229">
        <v>8.8623046875E-2</v>
      </c>
      <c r="D1229">
        <v>0.544677734375</v>
      </c>
      <c r="E1229">
        <v>-13.78631591796875</v>
      </c>
      <c r="F1229">
        <v>2.071380615234375</v>
      </c>
      <c r="G1229">
        <v>16.62445068359375</v>
      </c>
    </row>
    <row r="1230" spans="1:7" x14ac:dyDescent="0.35">
      <c r="A1230">
        <f>1229*(1/37)</f>
        <v>33.216216216216218</v>
      </c>
      <c r="B1230">
        <v>-7.470703125E-2</v>
      </c>
      <c r="C1230">
        <v>0.11767578125</v>
      </c>
      <c r="D1230">
        <v>0.617431640625</v>
      </c>
      <c r="E1230">
        <v>-20.053863525390621</v>
      </c>
      <c r="F1230">
        <v>1.689910888671875</v>
      </c>
      <c r="G1230">
        <v>1.60980224609375</v>
      </c>
    </row>
    <row r="1231" spans="1:7" x14ac:dyDescent="0.35">
      <c r="A1231">
        <f>1230*(1/37)</f>
        <v>33.243243243243242</v>
      </c>
      <c r="B1231">
        <v>-0.35205078125</v>
      </c>
      <c r="C1231">
        <v>-0.47705078125</v>
      </c>
      <c r="D1231">
        <v>1.46728515625</v>
      </c>
      <c r="E1231">
        <v>-18.093109130859379</v>
      </c>
      <c r="F1231">
        <v>-14.05715942382812</v>
      </c>
      <c r="G1231">
        <v>-5.130767822265625</v>
      </c>
    </row>
    <row r="1232" spans="1:7" x14ac:dyDescent="0.35">
      <c r="A1232">
        <f>1231*(1/37)</f>
        <v>33.270270270270274</v>
      </c>
      <c r="B1232">
        <v>1.171875E-2</v>
      </c>
      <c r="C1232">
        <v>-0.2958984375</v>
      </c>
      <c r="D1232">
        <v>1.401611328125</v>
      </c>
      <c r="E1232">
        <v>-4.7760009765625</v>
      </c>
      <c r="F1232">
        <v>-9.449005126953125</v>
      </c>
      <c r="G1232">
        <v>0.843048095703125</v>
      </c>
    </row>
    <row r="1233" spans="1:7" x14ac:dyDescent="0.35">
      <c r="A1233">
        <f>1232*(1/37)</f>
        <v>33.297297297297298</v>
      </c>
      <c r="B1233">
        <v>0.163330078125</v>
      </c>
      <c r="C1233">
        <v>-0.2158203125</v>
      </c>
      <c r="D1233">
        <v>0.61474609375</v>
      </c>
      <c r="E1233">
        <v>-8.693695068359375</v>
      </c>
      <c r="F1233">
        <v>-7.144927978515625</v>
      </c>
      <c r="G1233">
        <v>-7.587432861328125</v>
      </c>
    </row>
    <row r="1234" spans="1:7" x14ac:dyDescent="0.35">
      <c r="A1234">
        <f>1233*(1/37)</f>
        <v>33.324324324324323</v>
      </c>
      <c r="B1234">
        <v>3.61328125E-2</v>
      </c>
      <c r="C1234">
        <v>-0.350341796875</v>
      </c>
      <c r="D1234">
        <v>0.942626953125</v>
      </c>
      <c r="E1234">
        <v>-2.4261474609375</v>
      </c>
      <c r="F1234">
        <v>-4.45556640625</v>
      </c>
      <c r="G1234">
        <v>-3.757476806640625</v>
      </c>
    </row>
    <row r="1235" spans="1:7" x14ac:dyDescent="0.35">
      <c r="A1235">
        <f>1234*(1/37)</f>
        <v>33.351351351351354</v>
      </c>
      <c r="B1235">
        <v>1.3671875E-2</v>
      </c>
      <c r="C1235">
        <v>0.168701171875</v>
      </c>
      <c r="D1235">
        <v>1.016357421875</v>
      </c>
      <c r="E1235">
        <v>-4.0130615234375</v>
      </c>
      <c r="F1235">
        <v>-3.688812255859375</v>
      </c>
      <c r="G1235">
        <v>-2.605438232421875</v>
      </c>
    </row>
    <row r="1236" spans="1:7" x14ac:dyDescent="0.35">
      <c r="A1236">
        <f>1235*(1/37)</f>
        <v>33.378378378378379</v>
      </c>
      <c r="B1236">
        <v>0.30810546875</v>
      </c>
      <c r="C1236">
        <v>0.234130859375</v>
      </c>
      <c r="D1236">
        <v>1.380126953125</v>
      </c>
      <c r="E1236">
        <v>0.70953369140625</v>
      </c>
      <c r="F1236">
        <v>-10.42556762695312</v>
      </c>
      <c r="G1236">
        <v>7.62939453125E-2</v>
      </c>
    </row>
    <row r="1237" spans="1:7" x14ac:dyDescent="0.35">
      <c r="A1237">
        <f>1236*(1/37)</f>
        <v>33.405405405405411</v>
      </c>
      <c r="B1237">
        <v>0.56787109375</v>
      </c>
      <c r="C1237">
        <v>-0.769775390625</v>
      </c>
      <c r="D1237">
        <v>0.767333984375</v>
      </c>
      <c r="E1237">
        <v>-0.46539306640625</v>
      </c>
      <c r="F1237">
        <v>-0.232696533203125</v>
      </c>
      <c r="G1237">
        <v>-4.90570068359375</v>
      </c>
    </row>
    <row r="1238" spans="1:7" x14ac:dyDescent="0.35">
      <c r="A1238">
        <f>1237*(1/37)</f>
        <v>33.432432432432435</v>
      </c>
      <c r="B1238">
        <v>0.283203125</v>
      </c>
      <c r="C1238">
        <v>-0.49658203125</v>
      </c>
      <c r="D1238">
        <v>1.17236328125</v>
      </c>
      <c r="E1238">
        <v>1.0986328125</v>
      </c>
      <c r="F1238">
        <v>-8.6822509765625</v>
      </c>
      <c r="G1238">
        <v>-5.672454833984375</v>
      </c>
    </row>
    <row r="1239" spans="1:7" x14ac:dyDescent="0.35">
      <c r="A1239">
        <f>1238*(1/37)</f>
        <v>33.45945945945946</v>
      </c>
      <c r="B1239">
        <v>0.4296875</v>
      </c>
      <c r="C1239">
        <v>4.6142578125E-2</v>
      </c>
      <c r="D1239">
        <v>1.23388671875</v>
      </c>
      <c r="E1239">
        <v>-2.4261474609375</v>
      </c>
      <c r="F1239">
        <v>-2.32696533203125</v>
      </c>
      <c r="G1239">
        <v>-0.690460205078125</v>
      </c>
    </row>
    <row r="1240" spans="1:7" x14ac:dyDescent="0.35">
      <c r="A1240">
        <f>1239*(1/37)</f>
        <v>33.486486486486491</v>
      </c>
      <c r="B1240">
        <v>8.1787109375E-2</v>
      </c>
      <c r="C1240">
        <v>-0.1552734375</v>
      </c>
      <c r="D1240">
        <v>0.858154296875</v>
      </c>
      <c r="E1240">
        <v>6.191253662109375</v>
      </c>
      <c r="F1240">
        <v>0.888824462890625</v>
      </c>
      <c r="G1240">
        <v>7.62939453125E-2</v>
      </c>
    </row>
    <row r="1241" spans="1:7" x14ac:dyDescent="0.35">
      <c r="A1241">
        <f>1240*(1/37)</f>
        <v>33.513513513513516</v>
      </c>
      <c r="B1241">
        <v>0.21923828125</v>
      </c>
      <c r="C1241">
        <v>-7.7392578125E-2</v>
      </c>
      <c r="D1241">
        <v>1.448974609375</v>
      </c>
      <c r="E1241">
        <v>-4.7760009765625</v>
      </c>
      <c r="F1241">
        <v>-7.144927978515625</v>
      </c>
      <c r="G1241">
        <v>-0.30517578125</v>
      </c>
    </row>
    <row r="1242" spans="1:7" x14ac:dyDescent="0.35">
      <c r="A1242">
        <f>1241*(1/37)</f>
        <v>33.54054054054054</v>
      </c>
      <c r="B1242">
        <v>0.165771484375</v>
      </c>
      <c r="C1242">
        <v>8.69140625E-2</v>
      </c>
      <c r="D1242">
        <v>1.017333984375</v>
      </c>
      <c r="E1242">
        <v>-2.4261474609375</v>
      </c>
      <c r="F1242">
        <v>23.96392822265625</v>
      </c>
      <c r="G1242">
        <v>8.88824462890625</v>
      </c>
    </row>
    <row r="1243" spans="1:7" x14ac:dyDescent="0.35">
      <c r="A1243">
        <f>1242*(1/37)</f>
        <v>33.567567567567572</v>
      </c>
      <c r="B1243">
        <v>-8.7646484375E-2</v>
      </c>
      <c r="C1243">
        <v>-0.33056640625</v>
      </c>
      <c r="D1243">
        <v>0.84423828125</v>
      </c>
      <c r="E1243">
        <v>-8.693695068359375</v>
      </c>
      <c r="F1243">
        <v>-11.75689697265625</v>
      </c>
      <c r="G1243">
        <v>-16.895294189453121</v>
      </c>
    </row>
    <row r="1244" spans="1:7" x14ac:dyDescent="0.35">
      <c r="A1244">
        <f>1243*(1/37)</f>
        <v>33.594594594594597</v>
      </c>
      <c r="B1244">
        <v>-6.1279296875E-2</v>
      </c>
      <c r="C1244">
        <v>-0.671875</v>
      </c>
      <c r="D1244">
        <v>0.58056640625</v>
      </c>
      <c r="E1244">
        <v>-0.858306884765625</v>
      </c>
      <c r="F1244">
        <v>-0.99945068359375</v>
      </c>
      <c r="G1244">
        <v>-3.238677978515625</v>
      </c>
    </row>
    <row r="1245" spans="1:7" x14ac:dyDescent="0.35">
      <c r="A1245">
        <f>1244*(1/37)</f>
        <v>33.621621621621621</v>
      </c>
      <c r="B1245">
        <v>0.44775390625</v>
      </c>
      <c r="C1245">
        <v>9.3017578125E-2</v>
      </c>
      <c r="D1245">
        <v>0.97119140625</v>
      </c>
      <c r="E1245">
        <v>6.58416748046875</v>
      </c>
      <c r="F1245">
        <v>3.993988037109375</v>
      </c>
      <c r="G1245">
        <v>-4.90570068359375</v>
      </c>
    </row>
    <row r="1246" spans="1:7" x14ac:dyDescent="0.35">
      <c r="A1246">
        <f>1245*(1/37)</f>
        <v>33.648648648648653</v>
      </c>
      <c r="B1246">
        <v>0.21533203125</v>
      </c>
      <c r="C1246">
        <v>-1.10400390625</v>
      </c>
      <c r="D1246">
        <v>1.52685546875</v>
      </c>
      <c r="E1246">
        <v>4.2266845703125</v>
      </c>
      <c r="F1246">
        <v>-1.384735107421875</v>
      </c>
      <c r="G1246">
        <v>-2.223968505859375</v>
      </c>
    </row>
    <row r="1247" spans="1:7" x14ac:dyDescent="0.35">
      <c r="A1247">
        <f>1246*(1/37)</f>
        <v>33.675675675675677</v>
      </c>
      <c r="B1247">
        <v>0.21923828125</v>
      </c>
      <c r="C1247">
        <v>-0.14501953125</v>
      </c>
      <c r="D1247">
        <v>1.1396484375</v>
      </c>
      <c r="E1247">
        <v>6.977081298828125</v>
      </c>
      <c r="F1247">
        <v>-0.614166259765625</v>
      </c>
      <c r="G1247">
        <v>6.9732666015625</v>
      </c>
    </row>
    <row r="1248" spans="1:7" x14ac:dyDescent="0.35">
      <c r="A1248">
        <f>1247*(1/37)</f>
        <v>33.702702702702702</v>
      </c>
      <c r="B1248">
        <v>-4.5166015625E-2</v>
      </c>
      <c r="C1248">
        <v>-1.3857421875</v>
      </c>
      <c r="D1248">
        <v>1.6572265625</v>
      </c>
      <c r="E1248">
        <v>7.75909423828125</v>
      </c>
      <c r="F1248">
        <v>8.9874267578125</v>
      </c>
      <c r="G1248">
        <v>-8.35418701171875</v>
      </c>
    </row>
    <row r="1249" spans="1:7" x14ac:dyDescent="0.35">
      <c r="A1249">
        <f>1248*(1/37)</f>
        <v>33.729729729729733</v>
      </c>
      <c r="B1249">
        <v>0.83984375</v>
      </c>
      <c r="C1249">
        <v>-7.2021484375E-2</v>
      </c>
      <c r="D1249">
        <v>1.02880859375</v>
      </c>
      <c r="E1249">
        <v>6.374359130859375</v>
      </c>
      <c r="F1249">
        <v>9.754180908203125</v>
      </c>
      <c r="G1249">
        <v>8.88824462890625</v>
      </c>
    </row>
    <row r="1250" spans="1:7" x14ac:dyDescent="0.35">
      <c r="A1250">
        <f>1249*(1/37)</f>
        <v>33.756756756756758</v>
      </c>
      <c r="B1250">
        <v>0.434326171875</v>
      </c>
      <c r="C1250">
        <v>-0.50244140625</v>
      </c>
      <c r="D1250">
        <v>1.046875</v>
      </c>
      <c r="E1250">
        <v>-3.60107421875</v>
      </c>
      <c r="F1250">
        <v>3.22723388671875</v>
      </c>
      <c r="G1250">
        <v>-3.757476806640625</v>
      </c>
    </row>
    <row r="1251" spans="1:7" x14ac:dyDescent="0.35">
      <c r="A1251">
        <f>1250*(1/37)</f>
        <v>33.783783783783782</v>
      </c>
      <c r="B1251">
        <v>-3.662109375E-3</v>
      </c>
      <c r="C1251">
        <v>-0.115966796875</v>
      </c>
      <c r="D1251">
        <v>1.485595703125</v>
      </c>
      <c r="E1251">
        <v>-13.00048828125</v>
      </c>
      <c r="F1251">
        <v>8.21685791015625</v>
      </c>
      <c r="G1251">
        <v>4.0435791015625</v>
      </c>
    </row>
    <row r="1252" spans="1:7" x14ac:dyDescent="0.35">
      <c r="A1252">
        <f>1251*(1/37)</f>
        <v>33.810810810810814</v>
      </c>
      <c r="B1252">
        <v>0.255126953125</v>
      </c>
      <c r="C1252">
        <v>-0.31591796875</v>
      </c>
      <c r="D1252">
        <v>1.15380859375</v>
      </c>
      <c r="E1252">
        <v>-6.732940673828125</v>
      </c>
      <c r="F1252">
        <v>-4.180908203125</v>
      </c>
      <c r="G1252">
        <v>-5.672454833984375</v>
      </c>
    </row>
    <row r="1253" spans="1:7" x14ac:dyDescent="0.35">
      <c r="A1253">
        <f>1252*(1/37)</f>
        <v>33.837837837837839</v>
      </c>
      <c r="B1253">
        <v>0.48193359375</v>
      </c>
      <c r="C1253">
        <v>-0.45751953125</v>
      </c>
      <c r="D1253">
        <v>1.833984375</v>
      </c>
      <c r="E1253">
        <v>-8.693695068359375</v>
      </c>
      <c r="F1253">
        <v>7.83538818359375</v>
      </c>
      <c r="G1253">
        <v>8.88824462890625</v>
      </c>
    </row>
    <row r="1254" spans="1:7" x14ac:dyDescent="0.35">
      <c r="A1254">
        <f>1253*(1/37)</f>
        <v>33.86486486486487</v>
      </c>
      <c r="B1254">
        <v>-0.44482421875</v>
      </c>
      <c r="C1254">
        <v>8.88671875E-2</v>
      </c>
      <c r="D1254">
        <v>1.71630859375</v>
      </c>
      <c r="E1254">
        <v>-2.4261474609375</v>
      </c>
      <c r="F1254">
        <v>8.21685791015625</v>
      </c>
      <c r="G1254">
        <v>9.136199951171875</v>
      </c>
    </row>
    <row r="1255" spans="1:7" x14ac:dyDescent="0.35">
      <c r="A1255">
        <f>1254*(1/37)</f>
        <v>33.891891891891895</v>
      </c>
      <c r="B1255">
        <v>0.621826171875</v>
      </c>
      <c r="C1255">
        <v>0.452880859375</v>
      </c>
      <c r="D1255">
        <v>0.639892578125</v>
      </c>
      <c r="E1255">
        <v>-2.033233642578125</v>
      </c>
      <c r="F1255">
        <v>3.993988037109375</v>
      </c>
      <c r="G1255">
        <v>-3.3721923828125</v>
      </c>
    </row>
    <row r="1256" spans="1:7" x14ac:dyDescent="0.35">
      <c r="A1256">
        <f>1255*(1/37)</f>
        <v>33.918918918918919</v>
      </c>
      <c r="B1256">
        <v>0.68212890625</v>
      </c>
      <c r="C1256">
        <v>0.131591796875</v>
      </c>
      <c r="D1256">
        <v>1.359375</v>
      </c>
      <c r="E1256">
        <v>-0.46539306640625</v>
      </c>
      <c r="F1256">
        <v>-2.1514892578125</v>
      </c>
      <c r="G1256">
        <v>0.457763671875</v>
      </c>
    </row>
    <row r="1257" spans="1:7" x14ac:dyDescent="0.35">
      <c r="A1257">
        <f>1256*(1/37)</f>
        <v>33.945945945945951</v>
      </c>
      <c r="B1257">
        <v>0.577392578125</v>
      </c>
      <c r="C1257">
        <v>-0.53955078125</v>
      </c>
      <c r="D1257">
        <v>0.853759765625</v>
      </c>
      <c r="E1257">
        <v>3.85284423828125</v>
      </c>
      <c r="F1257">
        <v>15.5181884765625</v>
      </c>
      <c r="G1257">
        <v>4.673004150390625</v>
      </c>
    </row>
    <row r="1258" spans="1:7" x14ac:dyDescent="0.35">
      <c r="A1258">
        <f>1257*(1/37)</f>
        <v>33.972972972972975</v>
      </c>
      <c r="B1258">
        <v>-0.48876953125</v>
      </c>
      <c r="C1258">
        <v>3.173828125E-3</v>
      </c>
      <c r="D1258">
        <v>1.342529296875</v>
      </c>
      <c r="E1258">
        <v>12.0697021484375</v>
      </c>
      <c r="F1258">
        <v>1.30462646484375</v>
      </c>
      <c r="G1258">
        <v>1.99127197265625</v>
      </c>
    </row>
    <row r="1259" spans="1:7" x14ac:dyDescent="0.35">
      <c r="A1259">
        <f>1258*(1/37)</f>
        <v>34</v>
      </c>
      <c r="B1259">
        <v>0.4912109375</v>
      </c>
      <c r="C1259">
        <v>-0.323974609375</v>
      </c>
      <c r="D1259">
        <v>0.255859375</v>
      </c>
      <c r="E1259">
        <v>19.512176513671879</v>
      </c>
      <c r="F1259">
        <v>-21.58355712890625</v>
      </c>
      <c r="G1259">
        <v>3.5247802734375</v>
      </c>
    </row>
    <row r="1260" spans="1:7" x14ac:dyDescent="0.35">
      <c r="A1260">
        <f>1259*(1/37)</f>
        <v>34.027027027027032</v>
      </c>
      <c r="B1260">
        <v>-7.3974609375E-2</v>
      </c>
      <c r="C1260">
        <v>0.296630859375</v>
      </c>
      <c r="D1260">
        <v>4.9072265625E-2</v>
      </c>
      <c r="E1260">
        <v>9.918212890625E-2</v>
      </c>
      <c r="F1260">
        <v>3.993988037109375</v>
      </c>
      <c r="G1260">
        <v>-4.138946533203125</v>
      </c>
    </row>
    <row r="1261" spans="1:7" x14ac:dyDescent="0.35">
      <c r="A1261">
        <f>1260*(1/37)</f>
        <v>34.054054054054056</v>
      </c>
      <c r="B1261">
        <v>0.2392578125</v>
      </c>
      <c r="C1261">
        <v>0.346435546875</v>
      </c>
      <c r="D1261">
        <v>1.05322265625</v>
      </c>
      <c r="E1261">
        <v>3.6163330078125</v>
      </c>
      <c r="F1261">
        <v>-4.0740966796875</v>
      </c>
      <c r="G1261">
        <v>10.80322265625</v>
      </c>
    </row>
    <row r="1262" spans="1:7" x14ac:dyDescent="0.35">
      <c r="A1262">
        <f>1261*(1/37)</f>
        <v>34.081081081081081</v>
      </c>
      <c r="B1262">
        <v>-0.454345703125</v>
      </c>
      <c r="C1262">
        <v>0.649169921875</v>
      </c>
      <c r="D1262">
        <v>0.4970703125</v>
      </c>
      <c r="E1262">
        <v>8.93402099609375</v>
      </c>
      <c r="F1262">
        <v>15.899658203125</v>
      </c>
      <c r="G1262">
        <v>-10.2691650390625</v>
      </c>
    </row>
    <row r="1263" spans="1:7" x14ac:dyDescent="0.35">
      <c r="A1263">
        <f>1262*(1/37)</f>
        <v>34.108108108108112</v>
      </c>
      <c r="B1263">
        <v>1.40380859375</v>
      </c>
      <c r="C1263">
        <v>-1.041259765625</v>
      </c>
      <c r="D1263">
        <v>-0.162353515625</v>
      </c>
      <c r="E1263">
        <v>7.75909423828125</v>
      </c>
      <c r="F1263">
        <v>13.5955810546875</v>
      </c>
      <c r="G1263">
        <v>-2.99072265625</v>
      </c>
    </row>
    <row r="1264" spans="1:7" x14ac:dyDescent="0.35">
      <c r="A1264">
        <f>1263*(1/37)</f>
        <v>34.135135135135137</v>
      </c>
      <c r="B1264">
        <v>-0.204345703125</v>
      </c>
      <c r="C1264">
        <v>1.937255859375</v>
      </c>
      <c r="D1264">
        <v>1.337646484375</v>
      </c>
      <c r="E1264">
        <v>-17.31109619140625</v>
      </c>
      <c r="F1264">
        <v>-5.4779052734375</v>
      </c>
      <c r="G1264">
        <v>3.143310546875</v>
      </c>
    </row>
    <row r="1265" spans="1:7" x14ac:dyDescent="0.35">
      <c r="A1265">
        <f>1264*(1/37)</f>
        <v>34.162162162162161</v>
      </c>
      <c r="B1265">
        <v>-0.644287109375</v>
      </c>
      <c r="C1265">
        <v>-1.300537109375</v>
      </c>
      <c r="D1265">
        <v>0.563720703125</v>
      </c>
      <c r="E1265">
        <v>30.872344970703121</v>
      </c>
      <c r="F1265">
        <v>-15.20919799804688</v>
      </c>
      <c r="G1265">
        <v>-5.710601806640625</v>
      </c>
    </row>
    <row r="1266" spans="1:7" x14ac:dyDescent="0.35">
      <c r="A1266">
        <f>1265*(1/37)</f>
        <v>34.189189189189193</v>
      </c>
      <c r="B1266">
        <v>0.7548828125</v>
      </c>
      <c r="C1266">
        <v>1.5302734375</v>
      </c>
      <c r="D1266">
        <v>0.950927734375</v>
      </c>
      <c r="E1266">
        <v>17.9443359375</v>
      </c>
      <c r="F1266">
        <v>5.91278076171875</v>
      </c>
      <c r="G1266">
        <v>2.06756591796875</v>
      </c>
    </row>
    <row r="1267" spans="1:7" x14ac:dyDescent="0.35">
      <c r="A1267">
        <f>1266*(1/37)</f>
        <v>34.216216216216218</v>
      </c>
      <c r="B1267">
        <v>0.20458984375</v>
      </c>
      <c r="C1267">
        <v>1.606689453125</v>
      </c>
      <c r="D1267">
        <v>0.892822265625</v>
      </c>
      <c r="E1267">
        <v>19.512176513671879</v>
      </c>
      <c r="F1267">
        <v>-6.7596435546875</v>
      </c>
      <c r="G1267">
        <v>24.4598388671875</v>
      </c>
    </row>
    <row r="1268" spans="1:7" x14ac:dyDescent="0.35">
      <c r="A1268">
        <f>1267*(1/37)</f>
        <v>34.243243243243242</v>
      </c>
      <c r="B1268">
        <v>-3.1494140625E-2</v>
      </c>
      <c r="C1268">
        <v>4.1259765625E-2</v>
      </c>
      <c r="D1268">
        <v>0.5966796875</v>
      </c>
      <c r="E1268">
        <v>-11.04354858398438</v>
      </c>
      <c r="F1268">
        <v>8.602142333984375</v>
      </c>
      <c r="G1268">
        <v>-33.641815185546882</v>
      </c>
    </row>
    <row r="1269" spans="1:7" x14ac:dyDescent="0.35">
      <c r="A1269">
        <f>1268*(1/37)</f>
        <v>34.270270270270274</v>
      </c>
      <c r="B1269">
        <v>0.186767578125</v>
      </c>
      <c r="C1269">
        <v>0.326904296875</v>
      </c>
      <c r="D1269">
        <v>1.1669921875</v>
      </c>
      <c r="E1269">
        <v>32.436370849609382</v>
      </c>
      <c r="F1269">
        <v>14.74761962890625</v>
      </c>
      <c r="G1269">
        <v>34.557342529296882</v>
      </c>
    </row>
    <row r="1270" spans="1:7" x14ac:dyDescent="0.35">
      <c r="A1270">
        <f>1269*(1/37)</f>
        <v>34.297297297297298</v>
      </c>
      <c r="B1270">
        <v>0.15283203125</v>
      </c>
      <c r="C1270">
        <v>-0.151611328125</v>
      </c>
      <c r="D1270">
        <v>0.565185546875</v>
      </c>
      <c r="E1270">
        <v>5.016326904296875</v>
      </c>
      <c r="F1270">
        <v>-22.510528564453121</v>
      </c>
      <c r="G1270">
        <v>-52.799224853515618</v>
      </c>
    </row>
    <row r="1271" spans="1:7" x14ac:dyDescent="0.35">
      <c r="A1271">
        <f>1270*(1/37)</f>
        <v>34.324324324324323</v>
      </c>
      <c r="B1271">
        <v>0.53759765625</v>
      </c>
      <c r="C1271">
        <v>-0.951904296875</v>
      </c>
      <c r="D1271">
        <v>1.65185546875</v>
      </c>
      <c r="E1271">
        <v>19.512176513671879</v>
      </c>
      <c r="F1271">
        <v>-8.296966552734375</v>
      </c>
      <c r="G1271">
        <v>-24.0631103515625</v>
      </c>
    </row>
    <row r="1272" spans="1:7" x14ac:dyDescent="0.35">
      <c r="A1272">
        <f>1271*(1/37)</f>
        <v>34.351351351351354</v>
      </c>
      <c r="B1272">
        <v>0.909423828125</v>
      </c>
      <c r="C1272">
        <v>-0.348388671875</v>
      </c>
      <c r="D1272">
        <v>1.15576171875</v>
      </c>
      <c r="E1272">
        <v>16.571044921875</v>
      </c>
      <c r="F1272">
        <v>1.30462646484375</v>
      </c>
      <c r="G1272">
        <v>24.9786376953125</v>
      </c>
    </row>
    <row r="1273" spans="1:7" x14ac:dyDescent="0.35">
      <c r="A1273">
        <f>1272*(1/37)</f>
        <v>34.378378378378379</v>
      </c>
      <c r="B1273">
        <v>-6.005859375E-2</v>
      </c>
      <c r="C1273">
        <v>-0.53466796875</v>
      </c>
      <c r="D1273">
        <v>2.008056640625</v>
      </c>
      <c r="E1273">
        <v>16.9677734375</v>
      </c>
      <c r="F1273">
        <v>3.60870361328125</v>
      </c>
      <c r="G1273">
        <v>-4.520416259765625</v>
      </c>
    </row>
    <row r="1274" spans="1:7" x14ac:dyDescent="0.35">
      <c r="A1274">
        <f>1273*(1/37)</f>
        <v>34.405405405405411</v>
      </c>
      <c r="B1274">
        <v>1.537109375</v>
      </c>
      <c r="C1274">
        <v>-1.115234375</v>
      </c>
      <c r="D1274">
        <v>0.85205078125</v>
      </c>
      <c r="E1274">
        <v>14.4195556640625</v>
      </c>
      <c r="F1274">
        <v>-3.30352783203125</v>
      </c>
      <c r="G1274">
        <v>19.61517333984375</v>
      </c>
    </row>
    <row r="1275" spans="1:7" x14ac:dyDescent="0.35">
      <c r="A1275">
        <f>1274*(1/37)</f>
        <v>34.432432432432435</v>
      </c>
      <c r="B1275">
        <v>-0.652099609375</v>
      </c>
      <c r="C1275">
        <v>-0.740966796875</v>
      </c>
      <c r="D1275">
        <v>2.552978515625</v>
      </c>
      <c r="E1275">
        <v>11.67678833007812</v>
      </c>
      <c r="F1275">
        <v>-4.840850830078125</v>
      </c>
      <c r="G1275">
        <v>10.80322265625</v>
      </c>
    </row>
    <row r="1276" spans="1:7" x14ac:dyDescent="0.35">
      <c r="A1276">
        <f>1275*(1/37)</f>
        <v>34.45945945945946</v>
      </c>
      <c r="B1276">
        <v>0.167236328125</v>
      </c>
      <c r="C1276">
        <v>1.26953125E-2</v>
      </c>
      <c r="D1276">
        <v>0.909423828125</v>
      </c>
      <c r="E1276">
        <v>24.993896484375</v>
      </c>
      <c r="F1276">
        <v>9.86480712890625</v>
      </c>
      <c r="G1276">
        <v>-16.780853271484379</v>
      </c>
    </row>
    <row r="1277" spans="1:7" x14ac:dyDescent="0.35">
      <c r="A1277">
        <f>1276*(1/37)</f>
        <v>34.486486486486491</v>
      </c>
      <c r="B1277">
        <v>0.178466796875</v>
      </c>
      <c r="C1277">
        <v>0.232177734375</v>
      </c>
      <c r="D1277">
        <v>1.604248046875</v>
      </c>
      <c r="E1277">
        <v>5.016326904296875</v>
      </c>
      <c r="F1277">
        <v>-7.144927978515625</v>
      </c>
      <c r="G1277">
        <v>-11.97433471679688</v>
      </c>
    </row>
    <row r="1278" spans="1:7" x14ac:dyDescent="0.35">
      <c r="A1278">
        <f>1277*(1/37)</f>
        <v>34.513513513513516</v>
      </c>
      <c r="B1278">
        <v>0.2314453125</v>
      </c>
      <c r="C1278">
        <v>-0.958251953125</v>
      </c>
      <c r="D1278">
        <v>1.34033203125</v>
      </c>
      <c r="E1278">
        <v>21.862030029296879</v>
      </c>
      <c r="F1278">
        <v>-10.986328125</v>
      </c>
      <c r="G1278">
        <v>3.139495849609375</v>
      </c>
    </row>
    <row r="1279" spans="1:7" x14ac:dyDescent="0.35">
      <c r="A1279">
        <f>1278*(1/37)</f>
        <v>34.54054054054054</v>
      </c>
      <c r="B1279">
        <v>-0.2216796875</v>
      </c>
      <c r="C1279">
        <v>-0.61279296875</v>
      </c>
      <c r="D1279">
        <v>1.849853515625</v>
      </c>
      <c r="E1279">
        <v>29.30450439453125</v>
      </c>
      <c r="F1279">
        <v>-18.66912841796875</v>
      </c>
      <c r="G1279">
        <v>11.95144653320312</v>
      </c>
    </row>
    <row r="1280" spans="1:7" x14ac:dyDescent="0.35">
      <c r="A1280">
        <f>1279*(1/37)</f>
        <v>34.567567567567572</v>
      </c>
      <c r="B1280">
        <v>0.166259765625</v>
      </c>
      <c r="C1280">
        <v>-0.3203125</v>
      </c>
      <c r="D1280">
        <v>1.240234375</v>
      </c>
      <c r="E1280">
        <v>17.9443359375</v>
      </c>
      <c r="F1280">
        <v>-9.063720703125</v>
      </c>
      <c r="G1280">
        <v>13.10348510742188</v>
      </c>
    </row>
    <row r="1281" spans="1:7" x14ac:dyDescent="0.35">
      <c r="A1281">
        <f>1280*(1/37)</f>
        <v>34.594594594594597</v>
      </c>
      <c r="B1281">
        <v>0.1337890625</v>
      </c>
      <c r="C1281">
        <v>0.548583984375</v>
      </c>
      <c r="D1281">
        <v>1.351318359375</v>
      </c>
      <c r="E1281">
        <v>6.58416748046875</v>
      </c>
      <c r="F1281">
        <v>3.993988037109375</v>
      </c>
      <c r="G1281">
        <v>6.587982177734375</v>
      </c>
    </row>
    <row r="1282" spans="1:7" x14ac:dyDescent="0.35">
      <c r="A1282">
        <f>1281*(1/37)</f>
        <v>34.621621621621621</v>
      </c>
      <c r="B1282">
        <v>0.26513671875</v>
      </c>
      <c r="C1282">
        <v>1.3291015625</v>
      </c>
      <c r="D1282">
        <v>0.81005859375</v>
      </c>
      <c r="E1282">
        <v>9.716033935546875</v>
      </c>
      <c r="F1282">
        <v>-23.27728271484375</v>
      </c>
      <c r="G1282">
        <v>-11.03591918945312</v>
      </c>
    </row>
    <row r="1283" spans="1:7" x14ac:dyDescent="0.35">
      <c r="A1283">
        <f>1282*(1/37)</f>
        <v>34.648648648648653</v>
      </c>
      <c r="B1283">
        <v>-7.9833984375E-2</v>
      </c>
      <c r="C1283">
        <v>-1.54736328125</v>
      </c>
      <c r="D1283">
        <v>0.978759765625</v>
      </c>
      <c r="E1283">
        <v>11.66915893554688</v>
      </c>
      <c r="F1283">
        <v>-15.594482421875</v>
      </c>
      <c r="G1283">
        <v>-8.35418701171875</v>
      </c>
    </row>
    <row r="1284" spans="1:7" x14ac:dyDescent="0.35">
      <c r="A1284">
        <f>1283*(1/37)</f>
        <v>34.675675675675677</v>
      </c>
      <c r="B1284">
        <v>1.011962890625</v>
      </c>
      <c r="C1284">
        <v>1.09326171875</v>
      </c>
      <c r="D1284">
        <v>0.663818359375</v>
      </c>
      <c r="E1284">
        <v>30.853271484375</v>
      </c>
      <c r="F1284">
        <v>0.152587890625</v>
      </c>
      <c r="G1284">
        <v>7.354736328125</v>
      </c>
    </row>
    <row r="1285" spans="1:7" x14ac:dyDescent="0.35">
      <c r="A1285">
        <f>1284*(1/37)</f>
        <v>34.702702702702702</v>
      </c>
      <c r="B1285">
        <v>3.41796875E-3</v>
      </c>
      <c r="C1285">
        <v>0.72705078125</v>
      </c>
      <c r="D1285">
        <v>1.1826171875</v>
      </c>
      <c r="E1285">
        <v>5.802154541015625</v>
      </c>
      <c r="F1285">
        <v>8.9874267578125</v>
      </c>
      <c r="G1285">
        <v>-4.138946533203125</v>
      </c>
    </row>
    <row r="1286" spans="1:7" x14ac:dyDescent="0.35">
      <c r="A1286">
        <f>1285*(1/37)</f>
        <v>34.729729729729733</v>
      </c>
      <c r="B1286">
        <v>0.30126953125</v>
      </c>
      <c r="C1286">
        <v>-0.4130859375</v>
      </c>
      <c r="D1286">
        <v>0.859375</v>
      </c>
      <c r="E1286">
        <v>12.0697021484375</v>
      </c>
      <c r="F1286">
        <v>-5.22613525390625</v>
      </c>
      <c r="G1286">
        <v>4.810333251953125</v>
      </c>
    </row>
    <row r="1287" spans="1:7" x14ac:dyDescent="0.35">
      <c r="A1287">
        <f>1286*(1/37)</f>
        <v>34.756756756756758</v>
      </c>
      <c r="B1287">
        <v>0.7734375</v>
      </c>
      <c r="C1287">
        <v>-5.2490234375E-2</v>
      </c>
      <c r="D1287">
        <v>0.15087890625</v>
      </c>
      <c r="E1287">
        <v>5.802154541015625</v>
      </c>
      <c r="F1287">
        <v>9.227752685546875</v>
      </c>
      <c r="G1287">
        <v>2.758026123046875</v>
      </c>
    </row>
    <row r="1288" spans="1:7" x14ac:dyDescent="0.35">
      <c r="A1288">
        <f>1287*(1/37)</f>
        <v>34.783783783783782</v>
      </c>
      <c r="B1288">
        <v>-0.25341796875</v>
      </c>
      <c r="C1288">
        <v>0.379150390625</v>
      </c>
      <c r="D1288">
        <v>1.094970703125</v>
      </c>
      <c r="E1288">
        <v>-1.251220703125</v>
      </c>
      <c r="F1288">
        <v>1.689910888671875</v>
      </c>
      <c r="G1288">
        <v>-2.99072265625</v>
      </c>
    </row>
    <row r="1289" spans="1:7" x14ac:dyDescent="0.35">
      <c r="A1289">
        <f>1288*(1/37)</f>
        <v>34.810810810810814</v>
      </c>
      <c r="B1289">
        <v>-7.8125E-2</v>
      </c>
      <c r="C1289">
        <v>-0.141357421875</v>
      </c>
      <c r="D1289">
        <v>0.99853515625</v>
      </c>
      <c r="E1289">
        <v>-2.4261474609375</v>
      </c>
      <c r="F1289">
        <v>-4.840850830078125</v>
      </c>
      <c r="G1289">
        <v>5.82122802734375</v>
      </c>
    </row>
    <row r="1290" spans="1:7" x14ac:dyDescent="0.35">
      <c r="A1290">
        <f>1289*(1/37)</f>
        <v>34.837837837837839</v>
      </c>
      <c r="B1290">
        <v>0.417236328125</v>
      </c>
      <c r="C1290">
        <v>0.1357421875</v>
      </c>
      <c r="D1290">
        <v>0.49609375</v>
      </c>
      <c r="E1290">
        <v>-11.8255615234375</v>
      </c>
      <c r="F1290">
        <v>-11.75308227539062</v>
      </c>
      <c r="G1290">
        <v>-4.8065185546875</v>
      </c>
    </row>
    <row r="1291" spans="1:7" x14ac:dyDescent="0.35">
      <c r="A1291">
        <f>1290*(1/37)</f>
        <v>34.86486486486487</v>
      </c>
      <c r="B1291">
        <v>0.1552734375</v>
      </c>
      <c r="C1291">
        <v>-0.246826171875</v>
      </c>
      <c r="D1291">
        <v>0.717529296875</v>
      </c>
      <c r="E1291">
        <v>-0.858306884765625</v>
      </c>
      <c r="F1291">
        <v>-8.296966552734375</v>
      </c>
      <c r="G1291">
        <v>38.7725830078125</v>
      </c>
    </row>
    <row r="1292" spans="1:7" x14ac:dyDescent="0.35">
      <c r="A1292">
        <f>1291*(1/37)</f>
        <v>34.891891891891895</v>
      </c>
      <c r="B1292">
        <v>0.884765625</v>
      </c>
      <c r="C1292">
        <v>-0.88916015625</v>
      </c>
      <c r="D1292">
        <v>1.501708984375</v>
      </c>
      <c r="E1292">
        <v>-22.01080322265625</v>
      </c>
      <c r="F1292">
        <v>-54.004669189453118</v>
      </c>
      <c r="G1292">
        <v>-37.471771240234382</v>
      </c>
    </row>
    <row r="1293" spans="1:7" x14ac:dyDescent="0.35">
      <c r="A1293">
        <f>1292*(1/37)</f>
        <v>34.918918918918919</v>
      </c>
      <c r="B1293">
        <v>-0.274169921875</v>
      </c>
      <c r="C1293">
        <v>-0.526123046875</v>
      </c>
      <c r="D1293">
        <v>0.90087890625</v>
      </c>
      <c r="E1293">
        <v>-18.093109130859379</v>
      </c>
      <c r="F1293">
        <v>0.152587890625</v>
      </c>
      <c r="G1293">
        <v>11.1846923828125</v>
      </c>
    </row>
    <row r="1294" spans="1:7" x14ac:dyDescent="0.35">
      <c r="A1294">
        <f>1293*(1/37)</f>
        <v>34.945945945945951</v>
      </c>
      <c r="B1294">
        <v>-0.626220703125</v>
      </c>
      <c r="C1294">
        <v>-0.4990234375</v>
      </c>
      <c r="D1294">
        <v>1.357666015625</v>
      </c>
      <c r="E1294">
        <v>1.293182373046875</v>
      </c>
      <c r="F1294">
        <v>-18.283843994140621</v>
      </c>
      <c r="G1294">
        <v>5.82122802734375</v>
      </c>
    </row>
    <row r="1295" spans="1:7" x14ac:dyDescent="0.35">
      <c r="A1295">
        <f>1294*(1/37)</f>
        <v>34.972972972972975</v>
      </c>
      <c r="B1295">
        <v>0.1201171875</v>
      </c>
      <c r="C1295">
        <v>0.2998046875</v>
      </c>
      <c r="D1295">
        <v>0.651123046875</v>
      </c>
      <c r="E1295">
        <v>-15.350341796875</v>
      </c>
      <c r="F1295">
        <v>-27.118682861328121</v>
      </c>
      <c r="G1295">
        <v>-1.842498779296875</v>
      </c>
    </row>
    <row r="1296" spans="1:7" x14ac:dyDescent="0.35">
      <c r="A1296">
        <f>1295*(1/37)</f>
        <v>35</v>
      </c>
      <c r="B1296">
        <v>-4.638671875E-3</v>
      </c>
      <c r="C1296">
        <v>0.13671875</v>
      </c>
      <c r="D1296">
        <v>0.22998046875</v>
      </c>
      <c r="E1296">
        <v>9.326934814453125</v>
      </c>
      <c r="F1296">
        <v>11.29150390625</v>
      </c>
      <c r="G1296">
        <v>0.347137451171875</v>
      </c>
    </row>
    <row r="1297" spans="1:7" x14ac:dyDescent="0.35">
      <c r="A1297">
        <f>1296*(1/37)</f>
        <v>35.027027027027032</v>
      </c>
      <c r="B1297">
        <v>0.462890625</v>
      </c>
      <c r="C1297">
        <v>0.107421875</v>
      </c>
      <c r="D1297">
        <v>1.7265625</v>
      </c>
      <c r="E1297">
        <v>-6.732940673828125</v>
      </c>
      <c r="F1297">
        <v>-18.7530517578125</v>
      </c>
      <c r="G1297">
        <v>-15.63262939453125</v>
      </c>
    </row>
    <row r="1298" spans="1:7" x14ac:dyDescent="0.35">
      <c r="A1298">
        <f>1297*(1/37)</f>
        <v>35.054054054054056</v>
      </c>
      <c r="B1298">
        <v>0.21337890625</v>
      </c>
      <c r="C1298">
        <v>0.47900390625</v>
      </c>
      <c r="D1298">
        <v>1.496337890625</v>
      </c>
      <c r="E1298">
        <v>2.2735595703125</v>
      </c>
      <c r="F1298">
        <v>2.4566650390625</v>
      </c>
      <c r="G1298">
        <v>-9.502410888671875</v>
      </c>
    </row>
    <row r="1299" spans="1:7" x14ac:dyDescent="0.35">
      <c r="A1299">
        <f>1298*(1/37)</f>
        <v>35.081081081081081</v>
      </c>
      <c r="B1299">
        <v>0.8642578125</v>
      </c>
      <c r="C1299">
        <v>-0.45068359375</v>
      </c>
      <c r="D1299">
        <v>0.593017578125</v>
      </c>
      <c r="E1299">
        <v>0.70953369140625</v>
      </c>
      <c r="F1299">
        <v>7.83538818359375</v>
      </c>
      <c r="G1299">
        <v>-21.453857421875</v>
      </c>
    </row>
    <row r="1300" spans="1:7" x14ac:dyDescent="0.35">
      <c r="A1300">
        <f>1299*(1/37)</f>
        <v>35.108108108108112</v>
      </c>
      <c r="B1300">
        <v>0.5966796875</v>
      </c>
      <c r="C1300">
        <v>0.204345703125</v>
      </c>
      <c r="D1300">
        <v>1.737548828125</v>
      </c>
      <c r="E1300">
        <v>-3.60107421875</v>
      </c>
      <c r="F1300">
        <v>5.53131103515625</v>
      </c>
      <c r="G1300">
        <v>11.1846923828125</v>
      </c>
    </row>
    <row r="1301" spans="1:7" x14ac:dyDescent="0.35">
      <c r="A1301">
        <f>1300*(1/37)</f>
        <v>35.135135135135137</v>
      </c>
      <c r="B1301">
        <v>0.6103515625</v>
      </c>
      <c r="C1301">
        <v>-0.150634765625</v>
      </c>
      <c r="D1301">
        <v>1.57373046875</v>
      </c>
      <c r="E1301">
        <v>2.651214599609375</v>
      </c>
      <c r="F1301">
        <v>2.841949462890625</v>
      </c>
      <c r="G1301">
        <v>-3.757476806640625</v>
      </c>
    </row>
    <row r="1302" spans="1:7" x14ac:dyDescent="0.35">
      <c r="A1302">
        <f>1301*(1/37)</f>
        <v>35.162162162162161</v>
      </c>
      <c r="B1302">
        <v>0.25439453125</v>
      </c>
      <c r="C1302">
        <v>-0.323486328125</v>
      </c>
      <c r="D1302">
        <v>1.54638671875</v>
      </c>
      <c r="E1302">
        <v>2.2735595703125</v>
      </c>
      <c r="F1302">
        <v>12.44354248046875</v>
      </c>
      <c r="G1302">
        <v>3.5247802734375</v>
      </c>
    </row>
    <row r="1303" spans="1:7" x14ac:dyDescent="0.35">
      <c r="A1303">
        <f>1302*(1/37)</f>
        <v>35.189189189189193</v>
      </c>
      <c r="B1303">
        <v>7.3974609375E-2</v>
      </c>
      <c r="C1303">
        <v>-0.182861328125</v>
      </c>
      <c r="D1303">
        <v>1.673583984375</v>
      </c>
      <c r="E1303">
        <v>-0.46539306640625</v>
      </c>
      <c r="F1303">
        <v>18.97430419921875</v>
      </c>
      <c r="G1303">
        <v>7.740020751953125</v>
      </c>
    </row>
    <row r="1304" spans="1:7" x14ac:dyDescent="0.35">
      <c r="A1304">
        <f>1303*(1/37)</f>
        <v>35.216216216216218</v>
      </c>
      <c r="B1304">
        <v>-0.233642578125</v>
      </c>
      <c r="C1304">
        <v>0.1474609375</v>
      </c>
      <c r="D1304">
        <v>0.53271484375</v>
      </c>
      <c r="E1304">
        <v>-13.17214965820312</v>
      </c>
      <c r="F1304">
        <v>0.152587890625</v>
      </c>
      <c r="G1304">
        <v>-0.308990478515625</v>
      </c>
    </row>
    <row r="1305" spans="1:7" x14ac:dyDescent="0.35">
      <c r="A1305">
        <f>1304*(1/37)</f>
        <v>35.243243243243242</v>
      </c>
      <c r="B1305">
        <v>-0.34326171875</v>
      </c>
      <c r="C1305">
        <v>-0.341552734375</v>
      </c>
      <c r="D1305">
        <v>1.017333984375</v>
      </c>
      <c r="E1305">
        <v>-11.43646240234375</v>
      </c>
      <c r="F1305">
        <v>-2.918243408203125</v>
      </c>
      <c r="G1305">
        <v>7.62939453125E-2</v>
      </c>
    </row>
    <row r="1306" spans="1:7" x14ac:dyDescent="0.35">
      <c r="A1306">
        <f>1305*(1/37)</f>
        <v>35.270270270270274</v>
      </c>
      <c r="B1306">
        <v>-0.224609375</v>
      </c>
      <c r="C1306">
        <v>-8.10546875E-2</v>
      </c>
      <c r="D1306">
        <v>1.210205078125</v>
      </c>
      <c r="E1306">
        <v>-11.43646240234375</v>
      </c>
      <c r="F1306">
        <v>-5.60760498046875</v>
      </c>
      <c r="G1306">
        <v>-3.757476806640625</v>
      </c>
    </row>
    <row r="1307" spans="1:7" x14ac:dyDescent="0.35">
      <c r="A1307">
        <f>1306*(1/37)</f>
        <v>35.297297297297298</v>
      </c>
      <c r="B1307">
        <v>0.231201171875</v>
      </c>
      <c r="C1307">
        <v>-0.334228515625</v>
      </c>
      <c r="D1307">
        <v>1.08935546875</v>
      </c>
      <c r="E1307">
        <v>-16.529083251953121</v>
      </c>
      <c r="F1307">
        <v>-13.67568969726562</v>
      </c>
      <c r="G1307">
        <v>1.796722412109375</v>
      </c>
    </row>
    <row r="1308" spans="1:7" x14ac:dyDescent="0.35">
      <c r="A1308">
        <f>1307*(1/37)</f>
        <v>35.324324324324323</v>
      </c>
      <c r="B1308">
        <v>0.624267578125</v>
      </c>
      <c r="C1308">
        <v>-0.14990234375</v>
      </c>
      <c r="D1308">
        <v>1.287109375</v>
      </c>
      <c r="E1308">
        <v>-11.43646240234375</v>
      </c>
      <c r="F1308">
        <v>-18.66912841796875</v>
      </c>
      <c r="G1308">
        <v>-6.053924560546875</v>
      </c>
    </row>
    <row r="1309" spans="1:7" x14ac:dyDescent="0.35">
      <c r="A1309">
        <f>1308*(1/37)</f>
        <v>35.351351351351354</v>
      </c>
      <c r="B1309">
        <v>0.7412109375</v>
      </c>
      <c r="C1309">
        <v>-0.942138671875</v>
      </c>
      <c r="D1309">
        <v>1.686279296875</v>
      </c>
      <c r="E1309">
        <v>-25.53558349609375</v>
      </c>
      <c r="F1309">
        <v>13.5955810546875</v>
      </c>
      <c r="G1309">
        <v>6.587982177734375</v>
      </c>
    </row>
    <row r="1310" spans="1:7" x14ac:dyDescent="0.35">
      <c r="A1310">
        <f>1309*(1/37)</f>
        <v>35.378378378378379</v>
      </c>
      <c r="B1310">
        <v>0.183349609375</v>
      </c>
      <c r="C1310">
        <v>2.83203125E-2</v>
      </c>
      <c r="D1310">
        <v>0.983154296875</v>
      </c>
      <c r="E1310">
        <v>-5.558013916015625</v>
      </c>
      <c r="F1310">
        <v>-1.384735107421875</v>
      </c>
      <c r="G1310">
        <v>7.91168212890625</v>
      </c>
    </row>
    <row r="1311" spans="1:7" x14ac:dyDescent="0.35">
      <c r="A1311">
        <f>1310*(1/37)</f>
        <v>35.405405405405411</v>
      </c>
      <c r="B1311">
        <v>0.30078125</v>
      </c>
      <c r="C1311">
        <v>-0.266845703125</v>
      </c>
      <c r="D1311">
        <v>1.18896484375</v>
      </c>
      <c r="E1311">
        <v>-6.732940673828125</v>
      </c>
      <c r="F1311">
        <v>-11.75308227539062</v>
      </c>
      <c r="G1311">
        <v>-2.742767333984375</v>
      </c>
    </row>
    <row r="1312" spans="1:7" x14ac:dyDescent="0.35">
      <c r="A1312">
        <f>1311*(1/37)</f>
        <v>35.432432432432435</v>
      </c>
      <c r="B1312">
        <v>0.10205078125</v>
      </c>
      <c r="C1312">
        <v>-0.25048828125</v>
      </c>
      <c r="D1312">
        <v>1.584716796875</v>
      </c>
      <c r="E1312">
        <v>-5.950927734375</v>
      </c>
      <c r="F1312">
        <v>-10.60104370117188</v>
      </c>
      <c r="G1312">
        <v>-2.223968505859375</v>
      </c>
    </row>
    <row r="1313" spans="1:7" x14ac:dyDescent="0.35">
      <c r="A1313">
        <f>1312*(1/37)</f>
        <v>35.45945945945946</v>
      </c>
      <c r="B1313">
        <v>-3.8818359375E-2</v>
      </c>
      <c r="C1313">
        <v>-0.192138671875</v>
      </c>
      <c r="D1313">
        <v>1.128173828125</v>
      </c>
      <c r="E1313">
        <v>-0.858306884765625</v>
      </c>
      <c r="F1313">
        <v>-7.14874267578125</v>
      </c>
      <c r="G1313">
        <v>-6.439208984375</v>
      </c>
    </row>
    <row r="1314" spans="1:7" x14ac:dyDescent="0.35">
      <c r="A1314">
        <f>1313*(1/37)</f>
        <v>35.486486486486491</v>
      </c>
      <c r="B1314">
        <v>0.37255859375</v>
      </c>
      <c r="C1314">
        <v>-8.740234375E-2</v>
      </c>
      <c r="D1314">
        <v>0.689697265625</v>
      </c>
      <c r="E1314">
        <v>-2.033233642578125</v>
      </c>
      <c r="F1314">
        <v>-7.53021240234375</v>
      </c>
      <c r="G1314">
        <v>3.90625</v>
      </c>
    </row>
    <row r="1315" spans="1:7" x14ac:dyDescent="0.35">
      <c r="A1315">
        <f>1314*(1/37)</f>
        <v>35.513513513513516</v>
      </c>
      <c r="B1315">
        <v>-3.564453125E-2</v>
      </c>
      <c r="C1315">
        <v>-0.236083984375</v>
      </c>
      <c r="D1315">
        <v>0.88720703125</v>
      </c>
      <c r="E1315">
        <v>-2.4261474609375</v>
      </c>
      <c r="F1315">
        <v>1.30462646484375</v>
      </c>
      <c r="G1315">
        <v>-2.223968505859375</v>
      </c>
    </row>
    <row r="1316" spans="1:7" x14ac:dyDescent="0.35">
      <c r="A1316">
        <f>1315*(1/37)</f>
        <v>35.54054054054054</v>
      </c>
      <c r="B1316">
        <v>-9.5458984375E-2</v>
      </c>
      <c r="C1316">
        <v>0.296875</v>
      </c>
      <c r="D1316">
        <v>0.908447265625</v>
      </c>
      <c r="E1316">
        <v>-5.367279052734375</v>
      </c>
      <c r="F1316">
        <v>-4.0740966796875</v>
      </c>
      <c r="G1316">
        <v>7.62939453125E-2</v>
      </c>
    </row>
    <row r="1317" spans="1:7" x14ac:dyDescent="0.35">
      <c r="A1317">
        <f>1316*(1/37)</f>
        <v>35.567567567567572</v>
      </c>
      <c r="B1317">
        <v>-0.10595703125</v>
      </c>
      <c r="C1317">
        <v>0.380126953125</v>
      </c>
      <c r="D1317">
        <v>1.038818359375</v>
      </c>
      <c r="E1317">
        <v>-2.4261474609375</v>
      </c>
      <c r="F1317">
        <v>-4.840850830078125</v>
      </c>
      <c r="G1317">
        <v>0.843048095703125</v>
      </c>
    </row>
    <row r="1318" spans="1:7" x14ac:dyDescent="0.35">
      <c r="A1318">
        <f>1317*(1/37)</f>
        <v>35.594594594594597</v>
      </c>
      <c r="B1318">
        <v>8.30078125E-3</v>
      </c>
      <c r="C1318">
        <v>-0.865234375</v>
      </c>
      <c r="D1318">
        <v>1.01416015625</v>
      </c>
      <c r="E1318">
        <v>2.666473388671875</v>
      </c>
      <c r="F1318">
        <v>-5.0811767578125</v>
      </c>
      <c r="G1318">
        <v>-3.757476806640625</v>
      </c>
    </row>
    <row r="1319" spans="1:7" x14ac:dyDescent="0.35">
      <c r="A1319">
        <f>1318*(1/37)</f>
        <v>35.621621621621621</v>
      </c>
      <c r="B1319">
        <v>0.189453125</v>
      </c>
      <c r="C1319">
        <v>-0.8603515625</v>
      </c>
      <c r="D1319">
        <v>0.69287109375</v>
      </c>
      <c r="E1319">
        <v>6.191253662109375</v>
      </c>
      <c r="F1319">
        <v>13.98086547851562</v>
      </c>
      <c r="G1319">
        <v>5.50079345703125</v>
      </c>
    </row>
    <row r="1320" spans="1:7" x14ac:dyDescent="0.35">
      <c r="A1320">
        <f>1319*(1/37)</f>
        <v>35.648648648648653</v>
      </c>
      <c r="B1320">
        <v>0.36572265625</v>
      </c>
      <c r="C1320">
        <v>-4.443359375E-2</v>
      </c>
      <c r="D1320">
        <v>1.0703125</v>
      </c>
      <c r="E1320">
        <v>-4.383087158203125</v>
      </c>
      <c r="F1320">
        <v>11.67678833007812</v>
      </c>
      <c r="G1320">
        <v>-3.3721923828125</v>
      </c>
    </row>
    <row r="1321" spans="1:7" x14ac:dyDescent="0.35">
      <c r="A1321">
        <f>1320*(1/37)</f>
        <v>35.675675675675677</v>
      </c>
      <c r="B1321">
        <v>2.44140625E-4</v>
      </c>
      <c r="C1321">
        <v>-1.708984375</v>
      </c>
      <c r="D1321">
        <v>1.087646484375</v>
      </c>
      <c r="E1321">
        <v>8.541107177734375</v>
      </c>
      <c r="F1321">
        <v>3.22723388671875</v>
      </c>
      <c r="G1321">
        <v>13.48495483398438</v>
      </c>
    </row>
    <row r="1322" spans="1:7" x14ac:dyDescent="0.35">
      <c r="A1322">
        <f>1321*(1/37)</f>
        <v>35.702702702702702</v>
      </c>
      <c r="B1322">
        <v>0.328857421875</v>
      </c>
      <c r="C1322">
        <v>0.18408203125</v>
      </c>
      <c r="D1322">
        <v>1.173828125</v>
      </c>
      <c r="E1322">
        <v>7.75909423828125</v>
      </c>
      <c r="F1322">
        <v>13.21029663085938</v>
      </c>
      <c r="G1322">
        <v>-2.471923828125</v>
      </c>
    </row>
    <row r="1323" spans="1:7" x14ac:dyDescent="0.35">
      <c r="A1323">
        <f>1322*(1/37)</f>
        <v>35.729729729729733</v>
      </c>
      <c r="B1323">
        <v>-0.474853515625</v>
      </c>
      <c r="C1323">
        <v>-1.561279296875</v>
      </c>
      <c r="D1323">
        <v>1.540771484375</v>
      </c>
      <c r="E1323">
        <v>5.016326904296875</v>
      </c>
      <c r="F1323">
        <v>29.727935791015621</v>
      </c>
      <c r="G1323">
        <v>20.000457763671879</v>
      </c>
    </row>
    <row r="1324" spans="1:7" x14ac:dyDescent="0.35">
      <c r="A1324">
        <f>1323*(1/37)</f>
        <v>35.756756756756758</v>
      </c>
      <c r="B1324">
        <v>1.10205078125</v>
      </c>
      <c r="C1324">
        <v>5.2490234375E-2</v>
      </c>
      <c r="D1324">
        <v>0.774658203125</v>
      </c>
      <c r="E1324">
        <v>3.841400146484375</v>
      </c>
      <c r="F1324">
        <v>11.67678833007812</v>
      </c>
      <c r="G1324">
        <v>-0.690460205078125</v>
      </c>
    </row>
    <row r="1325" spans="1:7" x14ac:dyDescent="0.35">
      <c r="A1325">
        <f>1324*(1/37)</f>
        <v>35.783783783783782</v>
      </c>
      <c r="B1325">
        <v>2.44140625E-2</v>
      </c>
      <c r="C1325">
        <v>-0.297119140625</v>
      </c>
      <c r="D1325">
        <v>1.423828125</v>
      </c>
      <c r="E1325">
        <v>-5.37109375</v>
      </c>
      <c r="F1325">
        <v>-1.384735107421875</v>
      </c>
      <c r="G1325">
        <v>-12.56942749023438</v>
      </c>
    </row>
    <row r="1326" spans="1:7" x14ac:dyDescent="0.35">
      <c r="A1326">
        <f>1325*(1/37)</f>
        <v>35.810810810810814</v>
      </c>
      <c r="B1326">
        <v>0.561279296875</v>
      </c>
      <c r="C1326">
        <v>-0.483642578125</v>
      </c>
      <c r="D1326">
        <v>0.46142578125</v>
      </c>
      <c r="E1326">
        <v>9.326934814453125</v>
      </c>
      <c r="F1326">
        <v>13.98086547851562</v>
      </c>
      <c r="G1326">
        <v>16.551971435546879</v>
      </c>
    </row>
    <row r="1327" spans="1:7" x14ac:dyDescent="0.35">
      <c r="A1327">
        <f>1326*(1/37)</f>
        <v>35.837837837837839</v>
      </c>
      <c r="B1327">
        <v>0.4951171875</v>
      </c>
      <c r="C1327">
        <v>-0.4931640625</v>
      </c>
      <c r="D1327">
        <v>0.484619140625</v>
      </c>
      <c r="E1327">
        <v>-10.650634765625</v>
      </c>
      <c r="F1327">
        <v>19.35577392578125</v>
      </c>
      <c r="G1327">
        <v>-12.18414306640625</v>
      </c>
    </row>
    <row r="1328" spans="1:7" x14ac:dyDescent="0.35">
      <c r="A1328">
        <f>1327*(1/37)</f>
        <v>35.86486486486487</v>
      </c>
      <c r="B1328">
        <v>-0.150634765625</v>
      </c>
      <c r="C1328">
        <v>-0.377197265625</v>
      </c>
      <c r="D1328">
        <v>0.600830078125</v>
      </c>
      <c r="E1328">
        <v>-14.56451416015625</v>
      </c>
      <c r="F1328">
        <v>33.184051513671882</v>
      </c>
      <c r="G1328">
        <v>11.95144653320312</v>
      </c>
    </row>
    <row r="1329" spans="1:7" x14ac:dyDescent="0.35">
      <c r="A1329">
        <f>1328*(1/37)</f>
        <v>35.891891891891895</v>
      </c>
      <c r="B1329">
        <v>-0.275634765625</v>
      </c>
      <c r="C1329">
        <v>-0.744873046875</v>
      </c>
      <c r="D1329">
        <v>1.174072265625</v>
      </c>
      <c r="E1329">
        <v>-7.91168212890625</v>
      </c>
      <c r="F1329">
        <v>10.90621948242188</v>
      </c>
      <c r="G1329">
        <v>-6.8206787109375</v>
      </c>
    </row>
    <row r="1330" spans="1:7" x14ac:dyDescent="0.35">
      <c r="A1330">
        <f>1329*(1/37)</f>
        <v>35.918918918918919</v>
      </c>
      <c r="B1330">
        <v>-0.185546875</v>
      </c>
      <c r="C1330">
        <v>-0.56689453125</v>
      </c>
      <c r="D1330">
        <v>1.03271484375</v>
      </c>
      <c r="E1330">
        <v>-9.868621826171875</v>
      </c>
      <c r="F1330">
        <v>-2.1514892578125</v>
      </c>
      <c r="G1330">
        <v>7.740020751953125</v>
      </c>
    </row>
    <row r="1331" spans="1:7" x14ac:dyDescent="0.35">
      <c r="A1331">
        <f>1330*(1/37)</f>
        <v>35.945945945945951</v>
      </c>
      <c r="B1331">
        <v>-0.331787109375</v>
      </c>
      <c r="C1331">
        <v>-0.171875</v>
      </c>
      <c r="D1331">
        <v>1.7958984375</v>
      </c>
      <c r="E1331">
        <v>-4.7760009765625</v>
      </c>
      <c r="F1331">
        <v>4.4097900390625</v>
      </c>
      <c r="G1331">
        <v>13.86642456054688</v>
      </c>
    </row>
    <row r="1332" spans="1:7" x14ac:dyDescent="0.35">
      <c r="A1332">
        <f>1331*(1/37)</f>
        <v>35.972972972972975</v>
      </c>
      <c r="B1332">
        <v>-0.48876953125</v>
      </c>
      <c r="C1332">
        <v>1.2353515625</v>
      </c>
      <c r="D1332">
        <v>1.09033203125</v>
      </c>
      <c r="E1332">
        <v>-25.146484375</v>
      </c>
      <c r="F1332">
        <v>15.5181884765625</v>
      </c>
      <c r="G1332">
        <v>-15.63262939453125</v>
      </c>
    </row>
    <row r="1333" spans="1:7" x14ac:dyDescent="0.35">
      <c r="A1333">
        <f>1332*(1/37)</f>
        <v>36</v>
      </c>
      <c r="B1333">
        <v>-0.89990234375</v>
      </c>
      <c r="C1333">
        <v>-0.503173828125</v>
      </c>
      <c r="D1333">
        <v>0.99462890625</v>
      </c>
      <c r="E1333">
        <v>2.666473388671875</v>
      </c>
      <c r="F1333">
        <v>-10.21957397460938</v>
      </c>
      <c r="G1333">
        <v>13.64898681640625</v>
      </c>
    </row>
    <row r="1334" spans="1:7" x14ac:dyDescent="0.35">
      <c r="A1334">
        <f>1333*(1/37)</f>
        <v>36.027027027027032</v>
      </c>
      <c r="B1334">
        <v>-0.18798828125</v>
      </c>
      <c r="C1334">
        <v>-0.271484375</v>
      </c>
      <c r="D1334">
        <v>1.129638671875</v>
      </c>
      <c r="E1334">
        <v>-3.4027099609375</v>
      </c>
      <c r="F1334">
        <v>5.53131103515625</v>
      </c>
      <c r="G1334">
        <v>4.291534423828125</v>
      </c>
    </row>
    <row r="1335" spans="1:7" x14ac:dyDescent="0.35">
      <c r="A1335">
        <f>1334*(1/37)</f>
        <v>36.054054054054056</v>
      </c>
      <c r="B1335">
        <v>-0.20947265625</v>
      </c>
      <c r="C1335">
        <v>-0.890380859375</v>
      </c>
      <c r="D1335">
        <v>1.17578125</v>
      </c>
      <c r="E1335">
        <v>2.2735595703125</v>
      </c>
      <c r="F1335">
        <v>-0.99945068359375</v>
      </c>
      <c r="G1335">
        <v>2.376556396484375</v>
      </c>
    </row>
    <row r="1336" spans="1:7" x14ac:dyDescent="0.35">
      <c r="A1336">
        <f>1335*(1/37)</f>
        <v>36.081081081081081</v>
      </c>
      <c r="B1336">
        <v>0.52197265625</v>
      </c>
      <c r="C1336">
        <v>0.4853515625</v>
      </c>
      <c r="D1336">
        <v>1.17529296875</v>
      </c>
      <c r="E1336">
        <v>-1.251220703125</v>
      </c>
      <c r="F1336">
        <v>-9.449005126953125</v>
      </c>
      <c r="G1336">
        <v>1.224517822265625</v>
      </c>
    </row>
    <row r="1337" spans="1:7" x14ac:dyDescent="0.35">
      <c r="A1337">
        <f>1336*(1/37)</f>
        <v>36.108108108108112</v>
      </c>
      <c r="B1337">
        <v>0.55810546875</v>
      </c>
      <c r="C1337">
        <v>0.20166015625</v>
      </c>
      <c r="D1337">
        <v>0.492919921875</v>
      </c>
      <c r="E1337">
        <v>-5.9661865234375</v>
      </c>
      <c r="F1337">
        <v>18.589019775390621</v>
      </c>
      <c r="G1337">
        <v>-2.223968505859375</v>
      </c>
    </row>
    <row r="1338" spans="1:7" x14ac:dyDescent="0.35">
      <c r="A1338">
        <f>1337*(1/37)</f>
        <v>36.135135135135137</v>
      </c>
      <c r="B1338">
        <v>-1.146240234375</v>
      </c>
      <c r="C1338">
        <v>0.180419921875</v>
      </c>
      <c r="D1338">
        <v>1.025390625</v>
      </c>
      <c r="E1338">
        <v>7.366180419921875</v>
      </c>
      <c r="F1338">
        <v>4.28009033203125</v>
      </c>
      <c r="G1338">
        <v>6.206512451171875</v>
      </c>
    </row>
    <row r="1339" spans="1:7" x14ac:dyDescent="0.35">
      <c r="A1339">
        <f>1338*(1/37)</f>
        <v>36.162162162162161</v>
      </c>
      <c r="B1339">
        <v>1.4892578125E-2</v>
      </c>
      <c r="C1339">
        <v>4.3701171875E-2</v>
      </c>
      <c r="D1339">
        <v>1.2294921875</v>
      </c>
      <c r="E1339">
        <v>-0.858306884765625</v>
      </c>
      <c r="F1339">
        <v>-12.52365112304688</v>
      </c>
      <c r="G1339">
        <v>10.80322265625</v>
      </c>
    </row>
    <row r="1340" spans="1:7" x14ac:dyDescent="0.35">
      <c r="A1340">
        <f>1339*(1/37)</f>
        <v>36.189189189189193</v>
      </c>
      <c r="B1340">
        <v>-0.1103515625</v>
      </c>
      <c r="C1340">
        <v>0.26611328125</v>
      </c>
      <c r="D1340">
        <v>0.69921875</v>
      </c>
      <c r="E1340">
        <v>6.58416748046875</v>
      </c>
      <c r="F1340">
        <v>-18.283843994140621</v>
      </c>
      <c r="G1340">
        <v>-7.97271728515625</v>
      </c>
    </row>
    <row r="1341" spans="1:7" x14ac:dyDescent="0.35">
      <c r="A1341">
        <f>1340*(1/37)</f>
        <v>36.216216216216218</v>
      </c>
      <c r="B1341">
        <v>0.21533203125</v>
      </c>
      <c r="C1341">
        <v>0.492919921875</v>
      </c>
      <c r="D1341">
        <v>1.007080078125</v>
      </c>
      <c r="E1341">
        <v>-3.60107421875</v>
      </c>
      <c r="F1341">
        <v>0.95367431640625</v>
      </c>
      <c r="G1341">
        <v>-3.3721923828125</v>
      </c>
    </row>
    <row r="1342" spans="1:7" x14ac:dyDescent="0.35">
      <c r="A1342">
        <f>1341*(1/37)</f>
        <v>36.243243243243242</v>
      </c>
      <c r="B1342">
        <v>-6.298828125E-2</v>
      </c>
      <c r="C1342">
        <v>-0.859619140625</v>
      </c>
      <c r="D1342">
        <v>0.560791015625</v>
      </c>
      <c r="E1342">
        <v>-1.644134521484375</v>
      </c>
      <c r="F1342">
        <v>-16.74652099609375</v>
      </c>
      <c r="G1342">
        <v>6.587982177734375</v>
      </c>
    </row>
    <row r="1343" spans="1:7" x14ac:dyDescent="0.35">
      <c r="A1343">
        <f>1342*(1/37)</f>
        <v>36.270270270270274</v>
      </c>
      <c r="B1343">
        <v>0.273193359375</v>
      </c>
      <c r="C1343">
        <v>0.641845703125</v>
      </c>
      <c r="D1343">
        <v>0.99658203125</v>
      </c>
      <c r="E1343">
        <v>-2.819061279296875</v>
      </c>
      <c r="F1343">
        <v>15.13290405273438</v>
      </c>
      <c r="G1343">
        <v>-13.7176513671875</v>
      </c>
    </row>
    <row r="1344" spans="1:7" x14ac:dyDescent="0.35">
      <c r="A1344">
        <f>1343*(1/37)</f>
        <v>36.297297297297298</v>
      </c>
      <c r="B1344">
        <v>-0.16455078125</v>
      </c>
      <c r="C1344">
        <v>-0.136474609375</v>
      </c>
      <c r="D1344">
        <v>1.215087890625</v>
      </c>
      <c r="E1344">
        <v>-7.312774658203125</v>
      </c>
      <c r="F1344">
        <v>-12.52365112304688</v>
      </c>
      <c r="G1344">
        <v>-6.8206787109375</v>
      </c>
    </row>
    <row r="1345" spans="1:7" x14ac:dyDescent="0.35">
      <c r="A1345">
        <f>1344*(1/37)</f>
        <v>36.324324324324323</v>
      </c>
      <c r="B1345">
        <v>-0.226318359375</v>
      </c>
      <c r="C1345">
        <v>-0.385498046875</v>
      </c>
      <c r="D1345">
        <v>1.18310546875</v>
      </c>
      <c r="E1345">
        <v>5.016326904296875</v>
      </c>
      <c r="F1345">
        <v>-12.52365112304688</v>
      </c>
      <c r="G1345">
        <v>-7.205963134765625</v>
      </c>
    </row>
    <row r="1346" spans="1:7" x14ac:dyDescent="0.35">
      <c r="A1346">
        <f>1345*(1/37)</f>
        <v>36.351351351351354</v>
      </c>
      <c r="B1346">
        <v>0.501953125</v>
      </c>
      <c r="C1346">
        <v>0.54736328125</v>
      </c>
      <c r="D1346">
        <v>1.37451171875</v>
      </c>
      <c r="E1346">
        <v>4.23431396484375</v>
      </c>
      <c r="F1346">
        <v>1.30462646484375</v>
      </c>
      <c r="G1346">
        <v>1.60980224609375</v>
      </c>
    </row>
    <row r="1347" spans="1:7" x14ac:dyDescent="0.35">
      <c r="A1347">
        <f>1346*(1/37)</f>
        <v>36.378378378378379</v>
      </c>
      <c r="B1347">
        <v>-0.510986328125</v>
      </c>
      <c r="C1347">
        <v>0.24853515625</v>
      </c>
      <c r="D1347">
        <v>2.06591796875</v>
      </c>
      <c r="E1347">
        <v>5.40924072265625</v>
      </c>
      <c r="F1347">
        <v>-22.891998291015621</v>
      </c>
      <c r="G1347">
        <v>16.933441162109379</v>
      </c>
    </row>
    <row r="1348" spans="1:7" x14ac:dyDescent="0.35">
      <c r="A1348">
        <f>1347*(1/37)</f>
        <v>36.405405405405411</v>
      </c>
      <c r="B1348">
        <v>1.21435546875</v>
      </c>
      <c r="C1348">
        <v>-0.494873046875</v>
      </c>
      <c r="D1348">
        <v>6.884765625E-2</v>
      </c>
      <c r="E1348">
        <v>13.63372802734375</v>
      </c>
      <c r="F1348">
        <v>4.489898681640625</v>
      </c>
      <c r="G1348">
        <v>-20.229339599609379</v>
      </c>
    </row>
    <row r="1349" spans="1:7" x14ac:dyDescent="0.35">
      <c r="A1349">
        <f>1348*(1/37)</f>
        <v>36.432432432432435</v>
      </c>
      <c r="B1349">
        <v>-0.6552734375</v>
      </c>
      <c r="C1349">
        <v>-0.970458984375</v>
      </c>
      <c r="D1349">
        <v>0.796630859375</v>
      </c>
      <c r="E1349">
        <v>20.862579345703121</v>
      </c>
      <c r="F1349">
        <v>-5.992889404296875</v>
      </c>
      <c r="G1349">
        <v>-3.757476806640625</v>
      </c>
    </row>
    <row r="1350" spans="1:7" x14ac:dyDescent="0.35">
      <c r="A1350">
        <f>1349*(1/37)</f>
        <v>36.45945945945946</v>
      </c>
      <c r="B1350">
        <v>0.54638671875</v>
      </c>
      <c r="C1350">
        <v>1.222900390625</v>
      </c>
      <c r="D1350">
        <v>0.484619140625</v>
      </c>
      <c r="E1350">
        <v>-0.46539306640625</v>
      </c>
      <c r="F1350">
        <v>10.90621948242188</v>
      </c>
      <c r="G1350">
        <v>-6.8206787109375</v>
      </c>
    </row>
    <row r="1351" spans="1:7" x14ac:dyDescent="0.35">
      <c r="A1351">
        <f>1350*(1/37)</f>
        <v>36.486486486486491</v>
      </c>
      <c r="B1351">
        <v>-3.662109375E-2</v>
      </c>
      <c r="C1351">
        <v>-0.45556640625</v>
      </c>
      <c r="D1351">
        <v>1.857421875</v>
      </c>
      <c r="E1351">
        <v>21.862030029296879</v>
      </c>
      <c r="F1351">
        <v>-6.378173828125</v>
      </c>
      <c r="G1351">
        <v>2.37274169921875</v>
      </c>
    </row>
    <row r="1352" spans="1:7" x14ac:dyDescent="0.35">
      <c r="A1352">
        <f>1351*(1/37)</f>
        <v>36.513513513513516</v>
      </c>
      <c r="B1352">
        <v>0.14697265625</v>
      </c>
      <c r="C1352">
        <v>-0.2265625</v>
      </c>
      <c r="D1352">
        <v>1.564208984375</v>
      </c>
      <c r="E1352">
        <v>15.20156860351562</v>
      </c>
      <c r="F1352">
        <v>2.071380615234375</v>
      </c>
      <c r="G1352">
        <v>-10.55526733398438</v>
      </c>
    </row>
    <row r="1353" spans="1:7" x14ac:dyDescent="0.35">
      <c r="A1353">
        <f>1352*(1/37)</f>
        <v>36.54054054054054</v>
      </c>
      <c r="B1353">
        <v>-2.24609375E-2</v>
      </c>
      <c r="C1353">
        <v>-0.494873046875</v>
      </c>
      <c r="D1353">
        <v>0.802490234375</v>
      </c>
      <c r="E1353">
        <v>34.397125244140618</v>
      </c>
      <c r="F1353">
        <v>-0.99945068359375</v>
      </c>
      <c r="G1353">
        <v>-9.8876953125</v>
      </c>
    </row>
    <row r="1354" spans="1:7" x14ac:dyDescent="0.35">
      <c r="A1354">
        <f>1353*(1/37)</f>
        <v>36.567567567567572</v>
      </c>
      <c r="B1354">
        <v>0.197998046875</v>
      </c>
      <c r="C1354">
        <v>5.712890625E-2</v>
      </c>
      <c r="D1354">
        <v>1.60888671875</v>
      </c>
      <c r="E1354">
        <v>27.34375</v>
      </c>
      <c r="F1354">
        <v>0.919342041015625</v>
      </c>
      <c r="G1354">
        <v>-14.48440551757812</v>
      </c>
    </row>
    <row r="1355" spans="1:7" x14ac:dyDescent="0.35">
      <c r="A1355">
        <f>1354*(1/37)</f>
        <v>36.594594594594597</v>
      </c>
      <c r="B1355">
        <v>0.5732421875</v>
      </c>
      <c r="C1355">
        <v>0.142333984375</v>
      </c>
      <c r="D1355">
        <v>1.059326171875</v>
      </c>
      <c r="E1355">
        <v>35.572052001953118</v>
      </c>
      <c r="F1355">
        <v>-2.1514892578125</v>
      </c>
      <c r="G1355">
        <v>-2.185821533203125</v>
      </c>
    </row>
    <row r="1356" spans="1:7" x14ac:dyDescent="0.35">
      <c r="A1356">
        <f>1355*(1/37)</f>
        <v>36.621621621621621</v>
      </c>
      <c r="B1356">
        <v>0.14453125</v>
      </c>
      <c r="C1356">
        <v>-0.520263671875</v>
      </c>
      <c r="D1356">
        <v>-0.178466796875</v>
      </c>
      <c r="E1356">
        <v>33.222198486328118</v>
      </c>
      <c r="F1356">
        <v>-21.7437744140625</v>
      </c>
      <c r="G1356">
        <v>-26.744842529296879</v>
      </c>
    </row>
    <row r="1357" spans="1:7" x14ac:dyDescent="0.35">
      <c r="A1357">
        <f>1356*(1/37)</f>
        <v>36.648648648648653</v>
      </c>
      <c r="B1357">
        <v>5.712890625E-2</v>
      </c>
      <c r="C1357">
        <v>1.5859375</v>
      </c>
      <c r="D1357">
        <v>0.559326171875</v>
      </c>
      <c r="E1357">
        <v>12.0697021484375</v>
      </c>
      <c r="F1357">
        <v>-15.2130126953125</v>
      </c>
      <c r="G1357">
        <v>3.90625</v>
      </c>
    </row>
    <row r="1358" spans="1:7" x14ac:dyDescent="0.35">
      <c r="A1358">
        <f>1357*(1/37)</f>
        <v>36.675675675675677</v>
      </c>
      <c r="B1358">
        <v>0.417724609375</v>
      </c>
      <c r="C1358">
        <v>2.81689453125</v>
      </c>
      <c r="D1358">
        <v>-0.45263671875</v>
      </c>
      <c r="E1358">
        <v>8.93402099609375</v>
      </c>
      <c r="F1358">
        <v>5.53131103515625</v>
      </c>
      <c r="G1358">
        <v>-14.86587524414062</v>
      </c>
    </row>
    <row r="1359" spans="1:7" x14ac:dyDescent="0.35">
      <c r="A1359">
        <f>1358*(1/37)</f>
        <v>36.702702702702702</v>
      </c>
      <c r="B1359">
        <v>-1.2890625</v>
      </c>
      <c r="C1359">
        <v>-1.8681640625</v>
      </c>
      <c r="D1359">
        <v>2.291015625</v>
      </c>
      <c r="E1359">
        <v>-15.35415649414062</v>
      </c>
      <c r="F1359">
        <v>-54.38995361328125</v>
      </c>
      <c r="G1359">
        <v>4.291534423828125</v>
      </c>
    </row>
    <row r="1360" spans="1:7" x14ac:dyDescent="0.35">
      <c r="A1360">
        <f>1359*(1/37)</f>
        <v>36.729729729729733</v>
      </c>
      <c r="B1360">
        <v>-4.6142578125E-2</v>
      </c>
      <c r="C1360">
        <v>0.351806640625</v>
      </c>
      <c r="D1360">
        <v>1.077392578125</v>
      </c>
      <c r="E1360">
        <v>6.58416748046875</v>
      </c>
      <c r="F1360">
        <v>-20.97320556640625</v>
      </c>
      <c r="G1360">
        <v>4.291534423828125</v>
      </c>
    </row>
    <row r="1361" spans="1:7" x14ac:dyDescent="0.35">
      <c r="A1361">
        <f>1360*(1/37)</f>
        <v>36.756756756756758</v>
      </c>
      <c r="B1361">
        <v>0.394775390625</v>
      </c>
      <c r="C1361">
        <v>-0.36328125</v>
      </c>
      <c r="D1361">
        <v>1.143798828125</v>
      </c>
      <c r="E1361">
        <v>-2.010345458984375</v>
      </c>
      <c r="F1361">
        <v>-26.7333984375</v>
      </c>
      <c r="G1361">
        <v>10.4217529296875</v>
      </c>
    </row>
    <row r="1362" spans="1:7" x14ac:dyDescent="0.35">
      <c r="A1362">
        <f>1361*(1/37)</f>
        <v>36.783783783783782</v>
      </c>
      <c r="B1362">
        <v>0.4169921875</v>
      </c>
      <c r="C1362">
        <v>-0.310302734375</v>
      </c>
      <c r="D1362">
        <v>0.345703125</v>
      </c>
      <c r="E1362">
        <v>3.05938720703125</v>
      </c>
      <c r="F1362">
        <v>-20.20263671875</v>
      </c>
      <c r="G1362">
        <v>10.4217529296875</v>
      </c>
    </row>
    <row r="1363" spans="1:7" x14ac:dyDescent="0.35">
      <c r="A1363">
        <f>1362*(1/37)</f>
        <v>36.810810810810814</v>
      </c>
      <c r="B1363">
        <v>0.921630859375</v>
      </c>
      <c r="C1363">
        <v>-0.47119140625</v>
      </c>
      <c r="D1363">
        <v>-3.4423828125E-2</v>
      </c>
      <c r="E1363">
        <v>-20.44677734375</v>
      </c>
      <c r="F1363">
        <v>10.90621948242188</v>
      </c>
      <c r="G1363">
        <v>16.16668701171875</v>
      </c>
    </row>
    <row r="1364" spans="1:7" x14ac:dyDescent="0.35">
      <c r="A1364">
        <f>1363*(1/37)</f>
        <v>36.837837837837839</v>
      </c>
      <c r="B1364">
        <v>0.1533203125</v>
      </c>
      <c r="C1364">
        <v>0.2626953125</v>
      </c>
      <c r="D1364">
        <v>0.876953125</v>
      </c>
      <c r="E1364">
        <v>-9.868621826171875</v>
      </c>
      <c r="F1364">
        <v>11.46697998046875</v>
      </c>
      <c r="G1364">
        <v>13.10348510742188</v>
      </c>
    </row>
    <row r="1365" spans="1:7" x14ac:dyDescent="0.35">
      <c r="A1365">
        <f>1364*(1/37)</f>
        <v>36.86486486486487</v>
      </c>
      <c r="B1365">
        <v>0.315673828125</v>
      </c>
      <c r="C1365">
        <v>-0.39892578125</v>
      </c>
      <c r="D1365">
        <v>0.785400390625</v>
      </c>
      <c r="E1365">
        <v>-12.61138916015625</v>
      </c>
      <c r="F1365">
        <v>-2.918243408203125</v>
      </c>
      <c r="G1365">
        <v>6.9732666015625</v>
      </c>
    </row>
    <row r="1366" spans="1:7" x14ac:dyDescent="0.35">
      <c r="A1366">
        <f>1365*(1/37)</f>
        <v>36.891891891891895</v>
      </c>
      <c r="B1366">
        <v>0.421875</v>
      </c>
      <c r="C1366">
        <v>0.533203125</v>
      </c>
      <c r="D1366">
        <v>0.9052734375</v>
      </c>
      <c r="E1366">
        <v>-27.496337890625</v>
      </c>
      <c r="F1366">
        <v>6.298065185546875</v>
      </c>
      <c r="G1366">
        <v>-0.41961669921875</v>
      </c>
    </row>
    <row r="1367" spans="1:7" x14ac:dyDescent="0.35">
      <c r="A1367">
        <f>1366*(1/37)</f>
        <v>36.918918918918919</v>
      </c>
      <c r="B1367">
        <v>0.3662109375</v>
      </c>
      <c r="C1367">
        <v>-0.340087890625</v>
      </c>
      <c r="D1367">
        <v>1.475341796875</v>
      </c>
      <c r="E1367">
        <v>-18.48602294921875</v>
      </c>
      <c r="F1367">
        <v>-12.90512084960938</v>
      </c>
      <c r="G1367">
        <v>-1.071929931640625</v>
      </c>
    </row>
    <row r="1368" spans="1:7" x14ac:dyDescent="0.35">
      <c r="A1368">
        <f>1367*(1/37)</f>
        <v>36.945945945945951</v>
      </c>
      <c r="B1368">
        <v>-0.2607421875</v>
      </c>
      <c r="C1368">
        <v>-0.39794921875</v>
      </c>
      <c r="D1368">
        <v>0.8349609375</v>
      </c>
      <c r="E1368">
        <v>-16.9219970703125</v>
      </c>
      <c r="F1368">
        <v>-20.587921142578121</v>
      </c>
      <c r="G1368">
        <v>-1.071929931640625</v>
      </c>
    </row>
    <row r="1369" spans="1:7" x14ac:dyDescent="0.35">
      <c r="A1369">
        <f>1368*(1/37)</f>
        <v>36.972972972972975</v>
      </c>
      <c r="B1369">
        <v>0.229248046875</v>
      </c>
      <c r="C1369">
        <v>-0.13916015625</v>
      </c>
      <c r="D1369">
        <v>1.375732421875</v>
      </c>
      <c r="E1369">
        <v>-13.39340209960938</v>
      </c>
      <c r="F1369">
        <v>-3.30352783203125</v>
      </c>
      <c r="G1369">
        <v>-10.2691650390625</v>
      </c>
    </row>
    <row r="1370" spans="1:7" x14ac:dyDescent="0.35">
      <c r="A1370">
        <f>1369*(1/37)</f>
        <v>37</v>
      </c>
      <c r="B1370">
        <v>-9.8388671875E-2</v>
      </c>
      <c r="C1370">
        <v>-4.6875E-2</v>
      </c>
      <c r="D1370">
        <v>1.4404296875</v>
      </c>
      <c r="E1370">
        <v>-12.61138916015625</v>
      </c>
      <c r="F1370">
        <v>5.53131103515625</v>
      </c>
      <c r="G1370">
        <v>11.1846923828125</v>
      </c>
    </row>
    <row r="1371" spans="1:7" x14ac:dyDescent="0.35">
      <c r="A1371">
        <f>1370*(1/37)</f>
        <v>37.027027027027032</v>
      </c>
      <c r="B1371">
        <v>-0.16796875</v>
      </c>
      <c r="C1371">
        <v>0.131103515625</v>
      </c>
      <c r="D1371">
        <v>1.208251953125</v>
      </c>
      <c r="E1371">
        <v>-0.858306884765625</v>
      </c>
      <c r="F1371">
        <v>1.30462646484375</v>
      </c>
      <c r="G1371">
        <v>-12.56942749023438</v>
      </c>
    </row>
    <row r="1372" spans="1:7" x14ac:dyDescent="0.35">
      <c r="A1372">
        <f>1371*(1/37)</f>
        <v>37.054054054054056</v>
      </c>
      <c r="B1372">
        <v>-0.3427734375</v>
      </c>
      <c r="C1372">
        <v>0.312744140625</v>
      </c>
      <c r="D1372">
        <v>0.922119140625</v>
      </c>
      <c r="E1372">
        <v>11.28387451171875</v>
      </c>
      <c r="F1372">
        <v>0.583648681640625</v>
      </c>
      <c r="G1372">
        <v>3.5247802734375</v>
      </c>
    </row>
    <row r="1373" spans="1:7" x14ac:dyDescent="0.35">
      <c r="A1373">
        <f>1372*(1/37)</f>
        <v>37.081081081081081</v>
      </c>
      <c r="B1373">
        <v>0.390380859375</v>
      </c>
      <c r="C1373">
        <v>-1.079833984375</v>
      </c>
      <c r="D1373">
        <v>0.5244140625</v>
      </c>
      <c r="E1373">
        <v>26.950836181640621</v>
      </c>
      <c r="F1373">
        <v>-31.726837158203121</v>
      </c>
      <c r="G1373">
        <v>-20.229339599609379</v>
      </c>
    </row>
    <row r="1374" spans="1:7" x14ac:dyDescent="0.35">
      <c r="A1374">
        <f>1373*(1/37)</f>
        <v>37.108108108108112</v>
      </c>
      <c r="B1374">
        <v>0.41845703125</v>
      </c>
      <c r="C1374">
        <v>-0.220947265625</v>
      </c>
      <c r="D1374">
        <v>0.763916015625</v>
      </c>
      <c r="E1374">
        <v>16.376495361328121</v>
      </c>
      <c r="F1374">
        <v>-4.863739013671875</v>
      </c>
      <c r="G1374">
        <v>21.5301513671875</v>
      </c>
    </row>
    <row r="1375" spans="1:7" x14ac:dyDescent="0.35">
      <c r="A1375">
        <f>1374*(1/37)</f>
        <v>37.135135135135137</v>
      </c>
      <c r="B1375">
        <v>-3.90625E-3</v>
      </c>
      <c r="C1375">
        <v>-0.128173828125</v>
      </c>
      <c r="D1375">
        <v>1.03857421875</v>
      </c>
      <c r="E1375">
        <v>3.05938720703125</v>
      </c>
      <c r="F1375">
        <v>2.071380615234375</v>
      </c>
      <c r="G1375">
        <v>-0.690460205078125</v>
      </c>
    </row>
    <row r="1376" spans="1:7" x14ac:dyDescent="0.35">
      <c r="A1376">
        <f>1375*(1/37)</f>
        <v>37.162162162162161</v>
      </c>
      <c r="B1376">
        <v>6.5673828125E-2</v>
      </c>
      <c r="C1376">
        <v>0.236328125</v>
      </c>
      <c r="D1376">
        <v>0.962158203125</v>
      </c>
      <c r="E1376">
        <v>-0.858306884765625</v>
      </c>
      <c r="F1376">
        <v>-6.7596435546875</v>
      </c>
      <c r="G1376">
        <v>3.90625</v>
      </c>
    </row>
    <row r="1377" spans="1:7" x14ac:dyDescent="0.35">
      <c r="A1377">
        <f>1376*(1/37)</f>
        <v>37.189189189189193</v>
      </c>
      <c r="B1377">
        <v>-0.112060546875</v>
      </c>
      <c r="C1377">
        <v>0.78125</v>
      </c>
      <c r="D1377">
        <v>1.984130859375</v>
      </c>
      <c r="E1377">
        <v>1.88446044921875</v>
      </c>
      <c r="F1377">
        <v>-10.60104370117188</v>
      </c>
      <c r="G1377">
        <v>5.8441162109375</v>
      </c>
    </row>
    <row r="1378" spans="1:7" x14ac:dyDescent="0.35">
      <c r="A1378">
        <f>1377*(1/37)</f>
        <v>37.216216216216218</v>
      </c>
      <c r="B1378">
        <v>0.5224609375</v>
      </c>
      <c r="C1378">
        <v>-1.219482421875</v>
      </c>
      <c r="D1378">
        <v>0.753173828125</v>
      </c>
      <c r="E1378">
        <v>-8.296966552734375</v>
      </c>
      <c r="F1378">
        <v>-5.60760498046875</v>
      </c>
      <c r="G1378">
        <v>-13.7176513671875</v>
      </c>
    </row>
    <row r="1379" spans="1:7" x14ac:dyDescent="0.35">
      <c r="A1379">
        <f>1378*(1/37)</f>
        <v>37.243243243243242</v>
      </c>
      <c r="B1379">
        <v>-0.22705078125</v>
      </c>
      <c r="C1379">
        <v>-0.398193359375</v>
      </c>
      <c r="D1379">
        <v>1.392333984375</v>
      </c>
      <c r="E1379">
        <v>-8.30078125</v>
      </c>
      <c r="F1379">
        <v>2.4566650390625</v>
      </c>
      <c r="G1379">
        <v>3.5247802734375</v>
      </c>
    </row>
    <row r="1380" spans="1:7" x14ac:dyDescent="0.35">
      <c r="A1380">
        <f>1379*(1/37)</f>
        <v>37.270270270270274</v>
      </c>
      <c r="B1380">
        <v>0.106201171875</v>
      </c>
      <c r="C1380">
        <v>-0.2431640625</v>
      </c>
      <c r="D1380">
        <v>1.273193359375</v>
      </c>
      <c r="E1380">
        <v>-4.383087158203125</v>
      </c>
      <c r="F1380">
        <v>-16.74652099609375</v>
      </c>
      <c r="G1380">
        <v>-1.83868408203125</v>
      </c>
    </row>
    <row r="1381" spans="1:7" x14ac:dyDescent="0.35">
      <c r="A1381">
        <f>1380*(1/37)</f>
        <v>37.297297297297298</v>
      </c>
      <c r="B1381">
        <v>0.34814453125</v>
      </c>
      <c r="C1381">
        <v>-0.43115234375</v>
      </c>
      <c r="D1381">
        <v>1.093994140625</v>
      </c>
      <c r="E1381">
        <v>-10.650634765625</v>
      </c>
      <c r="F1381">
        <v>0.152587890625</v>
      </c>
      <c r="G1381">
        <v>-9.502410888671875</v>
      </c>
    </row>
    <row r="1382" spans="1:7" x14ac:dyDescent="0.35">
      <c r="A1382">
        <f>1381*(1/37)</f>
        <v>37.32432432432433</v>
      </c>
      <c r="B1382">
        <v>-0.1240234375</v>
      </c>
      <c r="C1382">
        <v>8.984375E-2</v>
      </c>
      <c r="D1382">
        <v>1.048095703125</v>
      </c>
      <c r="E1382">
        <v>-8.30078125</v>
      </c>
      <c r="F1382">
        <v>9.372711181640625</v>
      </c>
      <c r="G1382">
        <v>8.502960205078125</v>
      </c>
    </row>
    <row r="1383" spans="1:7" x14ac:dyDescent="0.35">
      <c r="A1383">
        <f>1382*(1/37)</f>
        <v>37.351351351351354</v>
      </c>
      <c r="B1383">
        <v>0.65673828125</v>
      </c>
      <c r="C1383">
        <v>-0.838623046875</v>
      </c>
      <c r="D1383">
        <v>0.87841796875</v>
      </c>
      <c r="E1383">
        <v>5.401611328125</v>
      </c>
      <c r="F1383">
        <v>-1.766204833984375</v>
      </c>
      <c r="G1383">
        <v>15.78521728515625</v>
      </c>
    </row>
    <row r="1384" spans="1:7" x14ac:dyDescent="0.35">
      <c r="A1384">
        <f>1383*(1/37)</f>
        <v>37.378378378378379</v>
      </c>
      <c r="B1384">
        <v>-3.955078125E-2</v>
      </c>
      <c r="C1384">
        <v>-0.563232421875</v>
      </c>
      <c r="D1384">
        <v>1.548828125</v>
      </c>
      <c r="E1384">
        <v>-6.732940673828125</v>
      </c>
      <c r="F1384">
        <v>-5.992889404296875</v>
      </c>
      <c r="G1384">
        <v>8.121490478515625</v>
      </c>
    </row>
    <row r="1385" spans="1:7" x14ac:dyDescent="0.35">
      <c r="A1385">
        <f>1384*(1/37)</f>
        <v>37.405405405405411</v>
      </c>
      <c r="B1385">
        <v>0.352294921875</v>
      </c>
      <c r="C1385">
        <v>-0.40380859375</v>
      </c>
      <c r="D1385">
        <v>1.477783203125</v>
      </c>
      <c r="E1385">
        <v>-1.644134521484375</v>
      </c>
      <c r="F1385">
        <v>10.82992553710938</v>
      </c>
      <c r="G1385">
        <v>-6.053924560546875</v>
      </c>
    </row>
    <row r="1386" spans="1:7" x14ac:dyDescent="0.35">
      <c r="A1386">
        <f>1385*(1/37)</f>
        <v>37.432432432432435</v>
      </c>
      <c r="B1386">
        <v>0.101318359375</v>
      </c>
      <c r="C1386">
        <v>-0.927001953125</v>
      </c>
      <c r="D1386">
        <v>1.92724609375</v>
      </c>
      <c r="E1386">
        <v>9.326934814453125</v>
      </c>
      <c r="F1386">
        <v>23.998260498046879</v>
      </c>
      <c r="G1386">
        <v>-12.95089721679688</v>
      </c>
    </row>
    <row r="1387" spans="1:7" x14ac:dyDescent="0.35">
      <c r="A1387">
        <f>1386*(1/37)</f>
        <v>37.45945945945946</v>
      </c>
      <c r="B1387">
        <v>0.244384765625</v>
      </c>
      <c r="C1387">
        <v>0.879150390625</v>
      </c>
      <c r="D1387">
        <v>0.537109375</v>
      </c>
      <c r="E1387">
        <v>6.191253662109375</v>
      </c>
      <c r="F1387">
        <v>3.22723388671875</v>
      </c>
      <c r="G1387">
        <v>11.56997680664062</v>
      </c>
    </row>
    <row r="1388" spans="1:7" x14ac:dyDescent="0.35">
      <c r="A1388">
        <f>1387*(1/37)</f>
        <v>37.486486486486491</v>
      </c>
      <c r="B1388">
        <v>0.225341796875</v>
      </c>
      <c r="C1388">
        <v>0.387939453125</v>
      </c>
      <c r="D1388">
        <v>2.015380859375</v>
      </c>
      <c r="E1388">
        <v>-5.56182861328125</v>
      </c>
      <c r="F1388">
        <v>-16.74652099609375</v>
      </c>
      <c r="G1388">
        <v>-1.270294189453125</v>
      </c>
    </row>
    <row r="1389" spans="1:7" x14ac:dyDescent="0.35">
      <c r="A1389">
        <f>1388*(1/37)</f>
        <v>37.513513513513516</v>
      </c>
      <c r="B1389">
        <v>0.451171875</v>
      </c>
      <c r="C1389">
        <v>-1.0791015625</v>
      </c>
      <c r="D1389">
        <v>0.816650390625</v>
      </c>
      <c r="E1389">
        <v>2.666473388671875</v>
      </c>
      <c r="F1389">
        <v>3.22723388671875</v>
      </c>
      <c r="G1389">
        <v>18.085479736328121</v>
      </c>
    </row>
    <row r="1390" spans="1:7" x14ac:dyDescent="0.35">
      <c r="A1390">
        <f>1389*(1/37)</f>
        <v>37.54054054054054</v>
      </c>
      <c r="B1390">
        <v>-0.2216796875</v>
      </c>
      <c r="C1390">
        <v>-1.316162109375</v>
      </c>
      <c r="D1390">
        <v>0.304443359375</v>
      </c>
      <c r="E1390">
        <v>14.4195556640625</v>
      </c>
      <c r="F1390">
        <v>-42.0989990234375</v>
      </c>
      <c r="G1390">
        <v>15.01846313476562</v>
      </c>
    </row>
    <row r="1391" spans="1:7" x14ac:dyDescent="0.35">
      <c r="A1391">
        <f>1390*(1/37)</f>
        <v>37.567567567567572</v>
      </c>
      <c r="B1391">
        <v>1.13525390625</v>
      </c>
      <c r="C1391">
        <v>-0.11328125</v>
      </c>
      <c r="D1391">
        <v>1.2392578125</v>
      </c>
      <c r="E1391">
        <v>-0.49591064453125</v>
      </c>
      <c r="F1391">
        <v>20.893096923828121</v>
      </c>
      <c r="G1391">
        <v>-11.80267333984375</v>
      </c>
    </row>
    <row r="1392" spans="1:7" x14ac:dyDescent="0.35">
      <c r="A1392">
        <f>1391*(1/37)</f>
        <v>37.594594594594597</v>
      </c>
      <c r="B1392">
        <v>0.1767578125</v>
      </c>
      <c r="C1392">
        <v>-1.03759765625</v>
      </c>
      <c r="D1392">
        <v>1.2021484375</v>
      </c>
      <c r="E1392">
        <v>20.687103271484379</v>
      </c>
      <c r="F1392">
        <v>-29.422760009765621</v>
      </c>
      <c r="G1392">
        <v>-1.07574462890625</v>
      </c>
    </row>
    <row r="1393" spans="1:7" x14ac:dyDescent="0.35">
      <c r="A1393">
        <f>1392*(1/37)</f>
        <v>37.621621621621621</v>
      </c>
      <c r="B1393">
        <v>0.114990234375</v>
      </c>
      <c r="C1393">
        <v>-0.260009765625</v>
      </c>
      <c r="D1393">
        <v>0.5048828125</v>
      </c>
      <c r="E1393">
        <v>1.895904541015625</v>
      </c>
      <c r="F1393">
        <v>2.841949462890625</v>
      </c>
      <c r="G1393">
        <v>-3.757476806640625</v>
      </c>
    </row>
    <row r="1394" spans="1:7" x14ac:dyDescent="0.35">
      <c r="A1394">
        <f>1393*(1/37)</f>
        <v>37.648648648648653</v>
      </c>
      <c r="B1394">
        <v>0.2841796875</v>
      </c>
      <c r="C1394">
        <v>0.367431640625</v>
      </c>
      <c r="D1394">
        <v>0.420654296875</v>
      </c>
      <c r="E1394">
        <v>15.19775390625</v>
      </c>
      <c r="F1394">
        <v>3.60870361328125</v>
      </c>
      <c r="G1394">
        <v>3.139495849609375</v>
      </c>
    </row>
    <row r="1395" spans="1:7" x14ac:dyDescent="0.35">
      <c r="A1395">
        <f>1394*(1/37)</f>
        <v>37.675675675675677</v>
      </c>
      <c r="B1395">
        <v>-0.10400390625</v>
      </c>
      <c r="C1395">
        <v>-0.261474609375</v>
      </c>
      <c r="D1395">
        <v>0.61328125</v>
      </c>
      <c r="E1395">
        <v>1.0986328125</v>
      </c>
      <c r="F1395">
        <v>-12.13836669921875</v>
      </c>
      <c r="G1395">
        <v>-7.968902587890625</v>
      </c>
    </row>
    <row r="1396" spans="1:7" x14ac:dyDescent="0.35">
      <c r="A1396">
        <f>1395*(1/37)</f>
        <v>37.702702702702702</v>
      </c>
      <c r="B1396">
        <v>-0.296875</v>
      </c>
      <c r="C1396">
        <v>0.15966796875</v>
      </c>
      <c r="D1396">
        <v>1.090087890625</v>
      </c>
      <c r="E1396">
        <v>4.6234130859375</v>
      </c>
      <c r="F1396">
        <v>-3.8604736328125</v>
      </c>
      <c r="G1396">
        <v>-1.071929931640625</v>
      </c>
    </row>
    <row r="1397" spans="1:7" x14ac:dyDescent="0.35">
      <c r="A1397">
        <f>1396*(1/37)</f>
        <v>37.729729729729733</v>
      </c>
      <c r="B1397">
        <v>-3.3935546875E-2</v>
      </c>
      <c r="C1397">
        <v>0.122314453125</v>
      </c>
      <c r="D1397">
        <v>0.6181640625</v>
      </c>
      <c r="E1397">
        <v>5.40924072265625</v>
      </c>
      <c r="F1397">
        <v>-5.222320556640625</v>
      </c>
      <c r="G1397">
        <v>-5.672454833984375</v>
      </c>
    </row>
    <row r="1398" spans="1:7" x14ac:dyDescent="0.35">
      <c r="A1398">
        <f>1397*(1/37)</f>
        <v>37.756756756756758</v>
      </c>
      <c r="B1398">
        <v>6.6162109375E-2</v>
      </c>
      <c r="C1398">
        <v>-6.54296875E-2</v>
      </c>
      <c r="D1398">
        <v>0.818359375</v>
      </c>
      <c r="E1398">
        <v>0.316619873046875</v>
      </c>
      <c r="F1398">
        <v>-12.90512084960938</v>
      </c>
      <c r="G1398">
        <v>-1.07574462890625</v>
      </c>
    </row>
    <row r="1399" spans="1:7" x14ac:dyDescent="0.35">
      <c r="A1399">
        <f>1398*(1/37)</f>
        <v>37.783783783783782</v>
      </c>
      <c r="B1399">
        <v>-2.490234375E-2</v>
      </c>
      <c r="C1399">
        <v>-4.39453125E-3</v>
      </c>
      <c r="D1399">
        <v>1.318359375</v>
      </c>
      <c r="E1399">
        <v>-2.819061279296875</v>
      </c>
      <c r="F1399">
        <v>-9.449005126953125</v>
      </c>
      <c r="G1399">
        <v>0.843048095703125</v>
      </c>
    </row>
    <row r="1400" spans="1:7" x14ac:dyDescent="0.35">
      <c r="A1400">
        <f>1399*(1/37)</f>
        <v>37.810810810810814</v>
      </c>
      <c r="B1400">
        <v>-0.70703125</v>
      </c>
      <c r="C1400">
        <v>-1.77783203125</v>
      </c>
      <c r="D1400">
        <v>0.940673828125</v>
      </c>
      <c r="E1400">
        <v>1.0986328125</v>
      </c>
      <c r="F1400">
        <v>1.689910888671875</v>
      </c>
      <c r="G1400">
        <v>2.681732177734375</v>
      </c>
    </row>
    <row r="1401" spans="1:7" x14ac:dyDescent="0.35">
      <c r="A1401">
        <f>1400*(1/37)</f>
        <v>37.837837837837839</v>
      </c>
      <c r="B1401">
        <v>0.507568359375</v>
      </c>
      <c r="C1401">
        <v>3.41796875E-3</v>
      </c>
      <c r="D1401">
        <v>1.092529296875</v>
      </c>
      <c r="E1401">
        <v>-4.37164306640625</v>
      </c>
      <c r="F1401">
        <v>-0.232696533203125</v>
      </c>
      <c r="G1401">
        <v>10.03646850585938</v>
      </c>
    </row>
    <row r="1402" spans="1:7" x14ac:dyDescent="0.35">
      <c r="A1402">
        <f>1401*(1/37)</f>
        <v>37.86486486486487</v>
      </c>
      <c r="B1402">
        <v>-0.548095703125</v>
      </c>
      <c r="C1402">
        <v>0.402587890625</v>
      </c>
      <c r="D1402">
        <v>0.866455078125</v>
      </c>
      <c r="E1402">
        <v>-0.858306884765625</v>
      </c>
      <c r="F1402">
        <v>-2.536773681640625</v>
      </c>
      <c r="G1402">
        <v>5.82122802734375</v>
      </c>
    </row>
    <row r="1403" spans="1:7" x14ac:dyDescent="0.35">
      <c r="A1403">
        <f>1402*(1/37)</f>
        <v>37.891891891891895</v>
      </c>
      <c r="B1403">
        <v>7.568359375E-2</v>
      </c>
      <c r="C1403">
        <v>-0.10205078125</v>
      </c>
      <c r="D1403">
        <v>1.165771484375</v>
      </c>
      <c r="E1403">
        <v>-16.529083251953121</v>
      </c>
      <c r="F1403">
        <v>0.888824462890625</v>
      </c>
      <c r="G1403">
        <v>2.758026123046875</v>
      </c>
    </row>
    <row r="1404" spans="1:7" x14ac:dyDescent="0.35">
      <c r="A1404">
        <f>1403*(1/37)</f>
        <v>37.918918918918919</v>
      </c>
      <c r="B1404">
        <v>0.346435546875</v>
      </c>
      <c r="C1404">
        <v>-0.2568359375</v>
      </c>
      <c r="D1404">
        <v>0.849365234375</v>
      </c>
      <c r="E1404">
        <v>-7.1258544921875</v>
      </c>
      <c r="F1404">
        <v>-3.30352783203125</v>
      </c>
      <c r="G1404">
        <v>6.587982177734375</v>
      </c>
    </row>
    <row r="1405" spans="1:7" x14ac:dyDescent="0.35">
      <c r="A1405">
        <f>1404*(1/37)</f>
        <v>37.945945945945951</v>
      </c>
      <c r="B1405">
        <v>2.34375E-2</v>
      </c>
      <c r="C1405">
        <v>-0.459228515625</v>
      </c>
      <c r="D1405">
        <v>1.295166015625</v>
      </c>
      <c r="E1405">
        <v>-23.578643798828121</v>
      </c>
      <c r="F1405">
        <v>4.764556884765625</v>
      </c>
      <c r="G1405">
        <v>-8.23974609375</v>
      </c>
    </row>
    <row r="1406" spans="1:7" x14ac:dyDescent="0.35">
      <c r="A1406">
        <f>1405*(1/37)</f>
        <v>37.972972972972975</v>
      </c>
      <c r="B1406">
        <v>0.29443359375</v>
      </c>
      <c r="C1406">
        <v>1.7578125E-2</v>
      </c>
      <c r="D1406">
        <v>1.133056640625</v>
      </c>
      <c r="E1406">
        <v>-14.17922973632812</v>
      </c>
      <c r="F1406">
        <v>15.8233642578125</v>
      </c>
      <c r="G1406">
        <v>5.82122802734375</v>
      </c>
    </row>
    <row r="1407" spans="1:7" x14ac:dyDescent="0.35">
      <c r="A1407">
        <f>1406*(1/37)</f>
        <v>38</v>
      </c>
      <c r="B1407">
        <v>-0.61181640625</v>
      </c>
      <c r="C1407">
        <v>-0.959716796875</v>
      </c>
      <c r="D1407">
        <v>2.020263671875</v>
      </c>
      <c r="E1407">
        <v>-15.35415649414062</v>
      </c>
      <c r="F1407">
        <v>-1.70135498046875</v>
      </c>
      <c r="G1407">
        <v>-11.80267333984375</v>
      </c>
    </row>
    <row r="1408" spans="1:7" x14ac:dyDescent="0.35">
      <c r="A1408">
        <f>1407*(1/37)</f>
        <v>38.027027027027032</v>
      </c>
      <c r="B1408">
        <v>-0.316162109375</v>
      </c>
      <c r="C1408">
        <v>-1.468994140625</v>
      </c>
      <c r="D1408">
        <v>1.81103515625</v>
      </c>
      <c r="E1408">
        <v>6.58416748046875</v>
      </c>
      <c r="F1408">
        <v>-9.449005126953125</v>
      </c>
      <c r="G1408">
        <v>-1.07574462890625</v>
      </c>
    </row>
    <row r="1409" spans="1:7" x14ac:dyDescent="0.35">
      <c r="A1409">
        <f>1408*(1/37)</f>
        <v>38.054054054054056</v>
      </c>
      <c r="B1409">
        <v>0.568359375</v>
      </c>
      <c r="C1409">
        <v>-0.720458984375</v>
      </c>
      <c r="D1409">
        <v>0.47607421875</v>
      </c>
      <c r="E1409">
        <v>14.4195556640625</v>
      </c>
      <c r="F1409">
        <v>4.3792724609375</v>
      </c>
      <c r="G1409">
        <v>6.587982177734375</v>
      </c>
    </row>
    <row r="1410" spans="1:7" x14ac:dyDescent="0.35">
      <c r="A1410">
        <f>1409*(1/37)</f>
        <v>38.081081081081081</v>
      </c>
      <c r="B1410">
        <v>-0.32861328125</v>
      </c>
      <c r="C1410">
        <v>-0.800537109375</v>
      </c>
      <c r="D1410">
        <v>1.247314453125</v>
      </c>
      <c r="E1410">
        <v>16.376495361328121</v>
      </c>
      <c r="F1410">
        <v>-4.070281982421875</v>
      </c>
      <c r="G1410">
        <v>17.551422119140621</v>
      </c>
    </row>
    <row r="1411" spans="1:7" x14ac:dyDescent="0.35">
      <c r="A1411">
        <f>1410*(1/37)</f>
        <v>38.108108108108112</v>
      </c>
      <c r="B1411">
        <v>0.418701171875</v>
      </c>
      <c r="C1411">
        <v>-0.36767578125</v>
      </c>
      <c r="D1411">
        <v>0.76611328125</v>
      </c>
      <c r="E1411">
        <v>14.41574096679688</v>
      </c>
      <c r="F1411">
        <v>-11.75308227539062</v>
      </c>
      <c r="G1411">
        <v>-14.30892944335938</v>
      </c>
    </row>
    <row r="1412" spans="1:7" x14ac:dyDescent="0.35">
      <c r="A1412">
        <f>1411*(1/37)</f>
        <v>38.135135135135137</v>
      </c>
      <c r="B1412">
        <v>-0.199951171875</v>
      </c>
      <c r="C1412">
        <v>-2.410888671875</v>
      </c>
      <c r="D1412">
        <v>1.39306640625</v>
      </c>
      <c r="E1412">
        <v>34.00421142578125</v>
      </c>
      <c r="F1412">
        <v>-2.918243408203125</v>
      </c>
      <c r="G1412">
        <v>-6.439208984375</v>
      </c>
    </row>
    <row r="1413" spans="1:7" x14ac:dyDescent="0.35">
      <c r="A1413">
        <f>1412*(1/37)</f>
        <v>38.162162162162161</v>
      </c>
      <c r="B1413">
        <v>1.157958984375</v>
      </c>
      <c r="C1413">
        <v>2.101318359375</v>
      </c>
      <c r="D1413">
        <v>0.584228515625</v>
      </c>
      <c r="E1413">
        <v>23.426055908203121</v>
      </c>
      <c r="F1413">
        <v>13.21029663085938</v>
      </c>
      <c r="G1413">
        <v>-1.45721435546875</v>
      </c>
    </row>
    <row r="1414" spans="1:7" x14ac:dyDescent="0.35">
      <c r="A1414">
        <f>1413*(1/37)</f>
        <v>38.189189189189193</v>
      </c>
      <c r="B1414">
        <v>-0.212890625</v>
      </c>
      <c r="C1414">
        <v>0.482666015625</v>
      </c>
      <c r="D1414">
        <v>1.205322265625</v>
      </c>
      <c r="E1414">
        <v>11.67678833007812</v>
      </c>
      <c r="F1414">
        <v>2.841949462890625</v>
      </c>
      <c r="G1414">
        <v>-3.757476806640625</v>
      </c>
    </row>
    <row r="1415" spans="1:7" x14ac:dyDescent="0.35">
      <c r="A1415">
        <f>1414*(1/37)</f>
        <v>38.216216216216218</v>
      </c>
      <c r="B1415">
        <v>-0.2275390625</v>
      </c>
      <c r="C1415">
        <v>-1.141357421875</v>
      </c>
      <c r="D1415">
        <v>1.50048828125</v>
      </c>
      <c r="E1415">
        <v>27.34375</v>
      </c>
      <c r="F1415">
        <v>-1.800537109375</v>
      </c>
      <c r="G1415">
        <v>-2.99072265625</v>
      </c>
    </row>
    <row r="1416" spans="1:7" x14ac:dyDescent="0.35">
      <c r="A1416">
        <f>1415*(1/37)</f>
        <v>38.243243243243242</v>
      </c>
      <c r="B1416">
        <v>-0.32958984375</v>
      </c>
      <c r="C1416">
        <v>0.559326171875</v>
      </c>
      <c r="D1416">
        <v>0.2998046875</v>
      </c>
      <c r="E1416">
        <v>14.80865478515625</v>
      </c>
      <c r="F1416">
        <v>-0.99945068359375</v>
      </c>
      <c r="G1416">
        <v>-7.205963134765625</v>
      </c>
    </row>
    <row r="1417" spans="1:7" x14ac:dyDescent="0.35">
      <c r="A1417">
        <f>1416*(1/37)</f>
        <v>38.270270270270274</v>
      </c>
      <c r="B1417">
        <v>0.2451171875</v>
      </c>
      <c r="C1417">
        <v>-1.4013671875</v>
      </c>
      <c r="D1417">
        <v>-0.1611328125</v>
      </c>
      <c r="E1417">
        <v>7.75909423828125</v>
      </c>
      <c r="F1417">
        <v>16.162872314453121</v>
      </c>
      <c r="G1417">
        <v>-23.296356201171879</v>
      </c>
    </row>
    <row r="1418" spans="1:7" x14ac:dyDescent="0.35">
      <c r="A1418">
        <f>1417*(1/37)</f>
        <v>38.297297297297298</v>
      </c>
      <c r="B1418">
        <v>-0.6611328125</v>
      </c>
      <c r="C1418">
        <v>0.615234375</v>
      </c>
      <c r="D1418">
        <v>1.14501953125</v>
      </c>
      <c r="E1418">
        <v>12.0697021484375</v>
      </c>
      <c r="F1418">
        <v>14.36233520507812</v>
      </c>
      <c r="G1418">
        <v>17.948150634765621</v>
      </c>
    </row>
    <row r="1419" spans="1:7" x14ac:dyDescent="0.35">
      <c r="A1419">
        <f>1418*(1/37)</f>
        <v>38.32432432432433</v>
      </c>
      <c r="B1419">
        <v>-5.1513671875E-2</v>
      </c>
      <c r="C1419">
        <v>-0.329833984375</v>
      </c>
      <c r="D1419">
        <v>1.1220703125</v>
      </c>
      <c r="E1419">
        <v>-0.46539306640625</v>
      </c>
      <c r="F1419">
        <v>24.349212646484379</v>
      </c>
      <c r="G1419">
        <v>16.16668701171875</v>
      </c>
    </row>
    <row r="1420" spans="1:7" x14ac:dyDescent="0.35">
      <c r="A1420">
        <f>1419*(1/37)</f>
        <v>38.351351351351354</v>
      </c>
      <c r="B1420">
        <v>-0.462158203125</v>
      </c>
      <c r="C1420">
        <v>0.28955078125</v>
      </c>
      <c r="D1420">
        <v>1.263671875</v>
      </c>
      <c r="E1420">
        <v>10.89096069335938</v>
      </c>
      <c r="F1420">
        <v>-22.891998291015621</v>
      </c>
      <c r="G1420">
        <v>-20.99609375</v>
      </c>
    </row>
    <row r="1421" spans="1:7" x14ac:dyDescent="0.35">
      <c r="A1421">
        <f>1420*(1/37)</f>
        <v>38.378378378378379</v>
      </c>
      <c r="B1421">
        <v>9.66796875E-2</v>
      </c>
      <c r="C1421">
        <v>0.612060546875</v>
      </c>
      <c r="D1421">
        <v>0.755126953125</v>
      </c>
      <c r="E1421">
        <v>5.802154541015625</v>
      </c>
      <c r="F1421">
        <v>-5.992889404296875</v>
      </c>
      <c r="G1421">
        <v>6.27899169921875</v>
      </c>
    </row>
    <row r="1422" spans="1:7" x14ac:dyDescent="0.35">
      <c r="A1422">
        <f>1421*(1/37)</f>
        <v>38.405405405405411</v>
      </c>
      <c r="B1422">
        <v>-0.151611328125</v>
      </c>
      <c r="C1422">
        <v>-0.17578125</v>
      </c>
      <c r="D1422">
        <v>0.59130859375</v>
      </c>
      <c r="E1422">
        <v>10.50186157226562</v>
      </c>
      <c r="F1422">
        <v>-1.38092041015625</v>
      </c>
      <c r="G1422">
        <v>9.273529052734375</v>
      </c>
    </row>
    <row r="1423" spans="1:7" x14ac:dyDescent="0.35">
      <c r="A1423">
        <f>1422*(1/37)</f>
        <v>38.432432432432435</v>
      </c>
      <c r="B1423">
        <v>7.568359375E-2</v>
      </c>
      <c r="C1423">
        <v>1.2275390625</v>
      </c>
      <c r="D1423">
        <v>1.583984375</v>
      </c>
      <c r="E1423">
        <v>-6.1492919921875</v>
      </c>
      <c r="F1423">
        <v>8.9874267578125</v>
      </c>
      <c r="G1423">
        <v>-6.053924560546875</v>
      </c>
    </row>
    <row r="1424" spans="1:7" x14ac:dyDescent="0.35">
      <c r="A1424">
        <f>1423*(1/37)</f>
        <v>38.45945945945946</v>
      </c>
      <c r="B1424">
        <v>0.66552734375</v>
      </c>
      <c r="C1424">
        <v>0.35205078125</v>
      </c>
      <c r="D1424">
        <v>9.228515625E-2</v>
      </c>
      <c r="E1424">
        <v>-8.30078125</v>
      </c>
      <c r="F1424">
        <v>36.258697509765618</v>
      </c>
      <c r="G1424">
        <v>17.7001953125</v>
      </c>
    </row>
    <row r="1425" spans="1:7" x14ac:dyDescent="0.35">
      <c r="A1425">
        <f>1424*(1/37)</f>
        <v>38.486486486486491</v>
      </c>
      <c r="B1425">
        <v>-0.3505859375</v>
      </c>
      <c r="C1425">
        <v>-0.366455078125</v>
      </c>
      <c r="D1425">
        <v>1.49365234375</v>
      </c>
      <c r="E1425">
        <v>-1.644134521484375</v>
      </c>
      <c r="F1425">
        <v>-16.437530517578121</v>
      </c>
      <c r="G1425">
        <v>-1.83868408203125</v>
      </c>
    </row>
    <row r="1426" spans="1:7" x14ac:dyDescent="0.35">
      <c r="A1426">
        <f>1425*(1/37)</f>
        <v>38.513513513513516</v>
      </c>
      <c r="B1426">
        <v>1.06298828125</v>
      </c>
      <c r="C1426">
        <v>1.405517578125</v>
      </c>
      <c r="D1426">
        <v>1.021728515625</v>
      </c>
      <c r="E1426">
        <v>-18.878936767578121</v>
      </c>
      <c r="F1426">
        <v>1.30462646484375</v>
      </c>
      <c r="G1426">
        <v>1.99127197265625</v>
      </c>
    </row>
    <row r="1427" spans="1:7" x14ac:dyDescent="0.35">
      <c r="A1427">
        <f>1426*(1/37)</f>
        <v>38.54054054054054</v>
      </c>
      <c r="B1427">
        <v>-0.59375</v>
      </c>
      <c r="C1427">
        <v>-0.216796875</v>
      </c>
      <c r="D1427">
        <v>1.0234375</v>
      </c>
      <c r="E1427">
        <v>-2.81524658203125</v>
      </c>
      <c r="F1427">
        <v>-4.0740966796875</v>
      </c>
      <c r="G1427">
        <v>-4.138946533203125</v>
      </c>
    </row>
    <row r="1428" spans="1:7" x14ac:dyDescent="0.35">
      <c r="A1428">
        <f>1427*(1/37)</f>
        <v>38.567567567567572</v>
      </c>
      <c r="B1428">
        <v>3.466796875E-2</v>
      </c>
      <c r="C1428">
        <v>1.62939453125</v>
      </c>
      <c r="D1428">
        <v>2.176513671875</v>
      </c>
      <c r="E1428">
        <v>7.75909423828125</v>
      </c>
      <c r="F1428">
        <v>-10.60104370117188</v>
      </c>
      <c r="G1428">
        <v>-9.883880615234375</v>
      </c>
    </row>
    <row r="1429" spans="1:7" x14ac:dyDescent="0.35">
      <c r="A1429">
        <f>1428*(1/37)</f>
        <v>38.594594594594597</v>
      </c>
      <c r="B1429">
        <v>0.293212890625</v>
      </c>
      <c r="C1429">
        <v>-0.689697265625</v>
      </c>
      <c r="D1429">
        <v>0.530029296875</v>
      </c>
      <c r="E1429">
        <v>15.20156860351562</v>
      </c>
      <c r="F1429">
        <v>-22.121429443359379</v>
      </c>
      <c r="G1429">
        <v>1.338958740234375</v>
      </c>
    </row>
    <row r="1430" spans="1:7" x14ac:dyDescent="0.35">
      <c r="A1430">
        <f>1429*(1/37)</f>
        <v>38.621621621621621</v>
      </c>
      <c r="B1430">
        <v>0.609619140625</v>
      </c>
      <c r="C1430">
        <v>0.294189453125</v>
      </c>
      <c r="D1430">
        <v>0.700439453125</v>
      </c>
      <c r="E1430">
        <v>18.337249755859379</v>
      </c>
      <c r="F1430">
        <v>20.893096923828121</v>
      </c>
      <c r="G1430">
        <v>29.96063232421875</v>
      </c>
    </row>
    <row r="1431" spans="1:7" x14ac:dyDescent="0.35">
      <c r="A1431">
        <f>1430*(1/37)</f>
        <v>38.648648648648653</v>
      </c>
      <c r="B1431">
        <v>0.2705078125</v>
      </c>
      <c r="C1431">
        <v>-0.57080078125</v>
      </c>
      <c r="D1431">
        <v>1.161376953125</v>
      </c>
      <c r="E1431">
        <v>3.841400146484375</v>
      </c>
      <c r="F1431">
        <v>-16.7999267578125</v>
      </c>
      <c r="G1431">
        <v>-23.677825927734379</v>
      </c>
    </row>
    <row r="1432" spans="1:7" x14ac:dyDescent="0.35">
      <c r="A1432">
        <f>1431*(1/37)</f>
        <v>38.675675675675677</v>
      </c>
      <c r="B1432">
        <v>0.1962890625</v>
      </c>
      <c r="C1432">
        <v>0.405029296875</v>
      </c>
      <c r="D1432">
        <v>0.854736328125</v>
      </c>
      <c r="E1432">
        <v>-4.383087158203125</v>
      </c>
      <c r="F1432">
        <v>-2.1514892578125</v>
      </c>
      <c r="G1432">
        <v>-8.35418701171875</v>
      </c>
    </row>
    <row r="1433" spans="1:7" x14ac:dyDescent="0.35">
      <c r="A1433">
        <f>1432*(1/37)</f>
        <v>38.702702702702702</v>
      </c>
      <c r="B1433">
        <v>0.473876953125</v>
      </c>
      <c r="C1433">
        <v>-3.41796875E-3</v>
      </c>
      <c r="D1433">
        <v>0.47998046875</v>
      </c>
      <c r="E1433">
        <v>-2.033233642578125</v>
      </c>
      <c r="F1433">
        <v>-12.90512084960938</v>
      </c>
      <c r="G1433">
        <v>11.56997680664062</v>
      </c>
    </row>
    <row r="1434" spans="1:7" x14ac:dyDescent="0.35">
      <c r="A1434">
        <f>1433*(1/37)</f>
        <v>38.729729729729733</v>
      </c>
      <c r="B1434">
        <v>0.33935546875</v>
      </c>
      <c r="C1434">
        <v>-2.197265625E-2</v>
      </c>
      <c r="D1434">
        <v>0.513916015625</v>
      </c>
      <c r="E1434">
        <v>-12.61138916015625</v>
      </c>
      <c r="F1434">
        <v>0.537872314453125</v>
      </c>
      <c r="G1434">
        <v>1.720428466796875</v>
      </c>
    </row>
    <row r="1435" spans="1:7" x14ac:dyDescent="0.35">
      <c r="A1435">
        <f>1434*(1/37)</f>
        <v>38.756756756756758</v>
      </c>
      <c r="B1435">
        <v>-0.35107421875</v>
      </c>
      <c r="C1435">
        <v>0.558837890625</v>
      </c>
      <c r="D1435">
        <v>0.8798828125</v>
      </c>
      <c r="E1435">
        <v>-14.17922973632812</v>
      </c>
      <c r="F1435">
        <v>15.13290405273438</v>
      </c>
      <c r="G1435">
        <v>13.48495483398438</v>
      </c>
    </row>
    <row r="1436" spans="1:7" x14ac:dyDescent="0.35">
      <c r="A1436">
        <f>1435*(1/37)</f>
        <v>38.783783783783782</v>
      </c>
      <c r="B1436">
        <v>0.587890625</v>
      </c>
      <c r="C1436">
        <v>1.31640625</v>
      </c>
      <c r="D1436">
        <v>0.54296875</v>
      </c>
      <c r="E1436">
        <v>-13.00430297851562</v>
      </c>
      <c r="F1436">
        <v>-25.58135986328125</v>
      </c>
      <c r="G1436">
        <v>1.224517822265625</v>
      </c>
    </row>
    <row r="1437" spans="1:7" x14ac:dyDescent="0.35">
      <c r="A1437">
        <f>1436*(1/37)</f>
        <v>38.810810810810814</v>
      </c>
      <c r="B1437">
        <v>0.6396484375</v>
      </c>
      <c r="C1437">
        <v>0.855712890625</v>
      </c>
      <c r="D1437">
        <v>2.90087890625</v>
      </c>
      <c r="E1437">
        <v>-22.380828857421879</v>
      </c>
      <c r="F1437">
        <v>14.74761962890625</v>
      </c>
      <c r="G1437">
        <v>24.211883544921879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HP</dc:creator>
  <cp:lastModifiedBy>Vijay HP</cp:lastModifiedBy>
  <dcterms:created xsi:type="dcterms:W3CDTF">2024-04-18T08:48:26Z</dcterms:created>
  <dcterms:modified xsi:type="dcterms:W3CDTF">2024-04-18T08:48:39Z</dcterms:modified>
</cp:coreProperties>
</file>